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30" windowWidth="7335" windowHeight="13230"/>
  </bookViews>
  <sheets>
    <sheet name="Судья 1" sheetId="1" r:id="rId1"/>
    <sheet name="Баллы" sheetId="2" state="hidden" r:id="rId2"/>
  </sheets>
  <calcPr calcId="145621"/>
</workbook>
</file>

<file path=xl/calcChain.xml><?xml version="1.0" encoding="utf-8"?>
<calcChain xmlns="http://schemas.openxmlformats.org/spreadsheetml/2006/main">
  <c r="O106" i="1" l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17" i="1"/>
  <c r="O16" i="1"/>
  <c r="O15" i="1"/>
  <c r="O12" i="1"/>
  <c r="O11" i="1"/>
  <c r="O10" i="1"/>
  <c r="O9" i="1"/>
  <c r="O6" i="1"/>
  <c r="A17" i="2" l="1"/>
  <c r="C15" i="2"/>
  <c r="B14" i="2"/>
  <c r="A13" i="2"/>
  <c r="C11" i="2"/>
  <c r="N8" i="2"/>
  <c r="J8" i="2"/>
  <c r="F8" i="2"/>
  <c r="B8" i="2"/>
  <c r="M7" i="2"/>
  <c r="I7" i="2"/>
  <c r="E7" i="2"/>
  <c r="A7" i="2"/>
  <c r="L6" i="2"/>
  <c r="H6" i="2"/>
  <c r="D6" i="2"/>
  <c r="O5" i="2"/>
  <c r="K5" i="2"/>
  <c r="G5" i="2"/>
  <c r="C5" i="2"/>
  <c r="N4" i="2"/>
  <c r="J4" i="2"/>
  <c r="F4" i="2"/>
  <c r="B4" i="2"/>
  <c r="M3" i="2"/>
  <c r="I3" i="2"/>
  <c r="E3" i="2"/>
  <c r="A3" i="2"/>
  <c r="L2" i="2"/>
  <c r="H2" i="2"/>
  <c r="D2" i="2"/>
  <c r="N1" i="2"/>
  <c r="F1" i="2"/>
  <c r="A65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B17" i="2"/>
  <c r="A16" i="2"/>
  <c r="C14" i="2"/>
  <c r="B13" i="2"/>
  <c r="A12" i="2"/>
  <c r="O8" i="2"/>
  <c r="K8" i="2"/>
  <c r="G8" i="2"/>
  <c r="C8" i="2"/>
  <c r="N7" i="2"/>
  <c r="J7" i="2"/>
  <c r="F7" i="2"/>
  <c r="B7" i="2"/>
  <c r="M6" i="2"/>
  <c r="I6" i="2"/>
  <c r="E6" i="2"/>
  <c r="A6" i="2"/>
  <c r="L5" i="2"/>
  <c r="H5" i="2"/>
  <c r="D5" i="2"/>
  <c r="O4" i="2"/>
  <c r="K4" i="2"/>
  <c r="G4" i="2"/>
  <c r="C4" i="2"/>
  <c r="N3" i="2"/>
  <c r="J3" i="2"/>
  <c r="F3" i="2"/>
  <c r="B3" i="2"/>
  <c r="M2" i="2"/>
  <c r="I2" i="2"/>
  <c r="E2" i="2"/>
  <c r="A2" i="2"/>
  <c r="H1" i="2"/>
  <c r="A1" i="2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3" i="1"/>
  <c r="E33" i="1"/>
  <c r="E31" i="1"/>
  <c r="E29" i="1"/>
  <c r="E27" i="1"/>
  <c r="E25" i="1"/>
  <c r="C17" i="2"/>
  <c r="B16" i="2"/>
  <c r="A15" i="2"/>
  <c r="C13" i="2"/>
  <c r="B12" i="2"/>
  <c r="A11" i="2"/>
  <c r="L8" i="2"/>
  <c r="H8" i="2"/>
  <c r="D8" i="2"/>
  <c r="O7" i="2"/>
  <c r="K7" i="2"/>
  <c r="G7" i="2"/>
  <c r="C7" i="2"/>
  <c r="N6" i="2"/>
  <c r="J6" i="2"/>
  <c r="F6" i="2"/>
  <c r="B6" i="2"/>
  <c r="M5" i="2"/>
  <c r="I5" i="2"/>
  <c r="E5" i="2"/>
  <c r="A5" i="2"/>
  <c r="L4" i="2"/>
  <c r="H4" i="2"/>
  <c r="D4" i="2"/>
  <c r="O3" i="2"/>
  <c r="K3" i="2"/>
  <c r="G3" i="2"/>
  <c r="C3" i="2"/>
  <c r="N2" i="2"/>
  <c r="J2" i="2"/>
  <c r="F2" i="2"/>
  <c r="B2" i="2"/>
  <c r="J1" i="2"/>
  <c r="B1" i="2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5" i="1"/>
  <c r="A43" i="1"/>
  <c r="A41" i="1"/>
  <c r="A39" i="1"/>
  <c r="A37" i="1"/>
  <c r="A35" i="1"/>
  <c r="B15" i="2"/>
  <c r="C12" i="2"/>
  <c r="M8" i="2"/>
  <c r="E8" i="2"/>
  <c r="L7" i="2"/>
  <c r="D7" i="2"/>
  <c r="K6" i="2"/>
  <c r="C6" i="2"/>
  <c r="J5" i="2"/>
  <c r="B5" i="2"/>
  <c r="I4" i="2"/>
  <c r="A4" i="2"/>
  <c r="H3" i="2"/>
  <c r="O2" i="2"/>
  <c r="G2" i="2"/>
  <c r="L1" i="2"/>
  <c r="D63" i="1"/>
  <c r="D59" i="1"/>
  <c r="D55" i="1"/>
  <c r="D51" i="1"/>
  <c r="D47" i="1"/>
  <c r="D43" i="1"/>
  <c r="D39" i="1"/>
  <c r="D35" i="1"/>
  <c r="D31" i="1"/>
  <c r="D27" i="1"/>
  <c r="G24" i="1"/>
  <c r="G23" i="1"/>
  <c r="A32" i="1"/>
  <c r="A28" i="1"/>
  <c r="E22" i="1"/>
  <c r="A22" i="1"/>
  <c r="A20" i="1"/>
  <c r="A18" i="1"/>
  <c r="E16" i="1"/>
  <c r="A16" i="1"/>
  <c r="A14" i="1"/>
  <c r="E12" i="1"/>
  <c r="A12" i="1"/>
  <c r="E10" i="1"/>
  <c r="A10" i="1"/>
  <c r="A8" i="1"/>
  <c r="E6" i="1"/>
  <c r="A6" i="1"/>
  <c r="A33" i="1"/>
  <c r="A31" i="1"/>
  <c r="A29" i="1"/>
  <c r="A27" i="1"/>
  <c r="A25" i="1"/>
  <c r="A24" i="1"/>
  <c r="G22" i="1"/>
  <c r="G21" i="1"/>
  <c r="G17" i="1"/>
  <c r="G16" i="1"/>
  <c r="G15" i="1"/>
  <c r="G12" i="1"/>
  <c r="G11" i="1"/>
  <c r="D10" i="1"/>
  <c r="G9" i="1"/>
  <c r="D6" i="1"/>
  <c r="A46" i="1"/>
  <c r="A44" i="1"/>
  <c r="A42" i="1"/>
  <c r="A40" i="1"/>
  <c r="A38" i="1"/>
  <c r="A36" i="1"/>
  <c r="C16" i="2"/>
  <c r="A14" i="2"/>
  <c r="B11" i="2"/>
  <c r="I8" i="2"/>
  <c r="A8" i="2"/>
  <c r="H7" i="2"/>
  <c r="O6" i="2"/>
  <c r="G6" i="2"/>
  <c r="N5" i="2"/>
  <c r="F5" i="2"/>
  <c r="M4" i="2"/>
  <c r="E4" i="2"/>
  <c r="L3" i="2"/>
  <c r="D3" i="2"/>
  <c r="K2" i="2"/>
  <c r="C2" i="2"/>
  <c r="D1" i="2"/>
  <c r="D61" i="1"/>
  <c r="D57" i="1"/>
  <c r="D53" i="1"/>
  <c r="D49" i="1"/>
  <c r="D45" i="1"/>
  <c r="D41" i="1"/>
  <c r="D37" i="1"/>
  <c r="D33" i="1"/>
  <c r="D29" i="1"/>
  <c r="D25" i="1"/>
  <c r="A34" i="1"/>
  <c r="A30" i="1"/>
  <c r="A26" i="1"/>
  <c r="A23" i="1"/>
  <c r="E21" i="1"/>
  <c r="A21" i="1"/>
  <c r="A19" i="1"/>
  <c r="E17" i="1"/>
  <c r="A17" i="1"/>
  <c r="E15" i="1"/>
  <c r="A15" i="1"/>
  <c r="A13" i="1"/>
  <c r="E11" i="1"/>
  <c r="A11" i="1"/>
  <c r="E9" i="1"/>
  <c r="A9" i="1"/>
  <c r="A7" i="1"/>
  <c r="E34" i="1"/>
  <c r="E32" i="1"/>
  <c r="E30" i="1"/>
  <c r="E28" i="1"/>
  <c r="E26" i="1"/>
  <c r="E24" i="1"/>
  <c r="E23" i="1"/>
  <c r="D22" i="1"/>
  <c r="D21" i="1"/>
  <c r="D17" i="1"/>
  <c r="D16" i="1"/>
  <c r="D15" i="1"/>
  <c r="D12" i="1"/>
  <c r="D11" i="1"/>
  <c r="G10" i="1"/>
  <c r="D9" i="1"/>
  <c r="G6" i="1"/>
</calcChain>
</file>

<file path=xl/sharedStrings.xml><?xml version="1.0" encoding="utf-8"?>
<sst xmlns="http://schemas.openxmlformats.org/spreadsheetml/2006/main" count="26" uniqueCount="26">
  <si>
    <t>СУДЕЙСКИЙ  ПРОТОКОЛ</t>
  </si>
  <si>
    <t>№</t>
  </si>
  <si>
    <t>Ф.И.О. рук. группы (субъект РФ, город)</t>
  </si>
  <si>
    <t>Маршрут</t>
  </si>
  <si>
    <t>КС</t>
  </si>
  <si>
    <t>Сроки</t>
  </si>
  <si>
    <t>Показатель</t>
  </si>
  <si>
    <t>Суммарный результат</t>
  </si>
  <si>
    <t>Примечание</t>
  </si>
  <si>
    <t>Нитка пройденного маршрута</t>
  </si>
  <si>
    <t>заявл</t>
  </si>
  <si>
    <t>факт. (МКК)</t>
  </si>
  <si>
    <t>факт. (судья)</t>
  </si>
  <si>
    <t>С</t>
  </si>
  <si>
    <t>Нв</t>
  </si>
  <si>
    <t>Б</t>
  </si>
  <si>
    <t>Н</t>
  </si>
  <si>
    <t>П</t>
  </si>
  <si>
    <t>Ст</t>
  </si>
  <si>
    <t>Тк</t>
  </si>
  <si>
    <t>Т</t>
  </si>
  <si>
    <t>слишком длинный фильм, представлено много лишнего материала</t>
  </si>
  <si>
    <t>снят</t>
  </si>
  <si>
    <t>Нарушение Правил пп7.13.6</t>
  </si>
  <si>
    <t>видеоматериал по ссылке не найден</t>
  </si>
  <si>
    <t>отчет не содержин фото-видео материал отражающие
применяемые тактические и технические действия и приемы при
прохождении сложных участков. : Правила 7.10.4 подпункт 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</si>
</sst>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mmm&quot; &quot;dd&quot;  &quot;h&quot;:&quot;m&quot;:&quot;s"/>
    <numFmt numFmtId="166" formatCode="0.0"/>
  </numFmts>
  <fonts count="13" x14ac:knownFonts="1">
    <font>
      <sz val="11"/>
      <color rgb="FF000000"/>
      <name val="Calibri"/>
    </font>
    <font>
      <b/>
      <sz val="9"/>
      <color rgb="FFFF0000"/>
      <name val="Times New Roman"/>
    </font>
    <font>
      <sz val="11"/>
      <name val="Calibri"/>
    </font>
    <font>
      <b/>
      <sz val="13"/>
      <name val="Times New Roman"/>
    </font>
    <font>
      <sz val="10"/>
      <color rgb="FF000000"/>
      <name val="Times New Roman"/>
    </font>
    <font>
      <b/>
      <sz val="10"/>
      <name val="Times New Roman"/>
    </font>
    <font>
      <sz val="9"/>
      <name val="Times New Roman"/>
    </font>
    <font>
      <sz val="10"/>
      <name val="Times New Roman"/>
    </font>
    <font>
      <sz val="12"/>
      <name val="Times New Roman"/>
    </font>
    <font>
      <b/>
      <sz val="14"/>
      <name val="Times New Roman"/>
    </font>
    <font>
      <b/>
      <sz val="12"/>
      <name val="Times New Roman"/>
    </font>
    <font>
      <sz val="11"/>
      <name val="Times New Roman"/>
    </font>
    <font>
      <sz val="8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99CCFF"/>
      </patternFill>
    </fill>
    <fill>
      <patternFill patternType="solid">
        <fgColor rgb="FFFFFF00"/>
        <bgColor rgb="FFFFFF00"/>
      </patternFill>
    </fill>
    <fill>
      <patternFill patternType="solid">
        <fgColor rgb="FF6AA84F"/>
        <bgColor rgb="FF6AA84F"/>
      </patternFill>
    </fill>
    <fill>
      <patternFill patternType="solid">
        <fgColor rgb="FF6D9EEB"/>
        <bgColor rgb="FF6D9EEB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99CCFF"/>
      </patternFill>
    </fill>
    <fill>
      <patternFill patternType="solid">
        <fgColor rgb="FF92D050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0" fillId="2" borderId="0" xfId="0" applyFont="1" applyFill="1" applyAlignment="1">
      <alignment horizontal="left" vertical="center"/>
    </xf>
    <xf numFmtId="2" fontId="8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165" fontId="7" fillId="0" borderId="13" xfId="0" applyNumberFormat="1" applyFont="1" applyBorder="1" applyAlignment="1">
      <alignment horizontal="center" vertical="center" wrapText="1"/>
    </xf>
    <xf numFmtId="166" fontId="8" fillId="3" borderId="13" xfId="0" applyNumberFormat="1" applyFont="1" applyFill="1" applyBorder="1" applyAlignment="1">
      <alignment horizontal="center" vertical="center"/>
    </xf>
    <xf numFmtId="166" fontId="10" fillId="0" borderId="13" xfId="0" applyNumberFormat="1" applyFont="1" applyBorder="1" applyAlignment="1">
      <alignment horizontal="center" vertical="center"/>
    </xf>
    <xf numFmtId="0" fontId="6" fillId="3" borderId="13" xfId="0" applyFont="1" applyFill="1" applyBorder="1" applyAlignment="1">
      <alignment vertical="center" wrapText="1"/>
    </xf>
    <xf numFmtId="0" fontId="12" fillId="2" borderId="13" xfId="0" applyFont="1" applyFill="1" applyBorder="1" applyAlignment="1">
      <alignment vertical="center" wrapText="1"/>
    </xf>
    <xf numFmtId="165" fontId="11" fillId="0" borderId="13" xfId="0" applyNumberFormat="1" applyFont="1" applyBorder="1" applyAlignment="1">
      <alignment horizontal="center" vertical="center" wrapText="1"/>
    </xf>
    <xf numFmtId="1" fontId="8" fillId="0" borderId="13" xfId="0" applyNumberFormat="1" applyFont="1" applyBorder="1" applyAlignment="1">
      <alignment horizontal="center" vertical="center" wrapText="1"/>
    </xf>
    <xf numFmtId="165" fontId="8" fillId="0" borderId="13" xfId="0" applyNumberFormat="1" applyFont="1" applyBorder="1" applyAlignment="1">
      <alignment vertical="center" wrapText="1"/>
    </xf>
    <xf numFmtId="0" fontId="8" fillId="4" borderId="13" xfId="0" applyFont="1" applyFill="1" applyBorder="1" applyAlignment="1">
      <alignment horizontal="center" vertical="center" wrapText="1"/>
    </xf>
    <xf numFmtId="166" fontId="8" fillId="4" borderId="13" xfId="0" applyNumberFormat="1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vertical="center" wrapText="1"/>
    </xf>
    <xf numFmtId="0" fontId="8" fillId="5" borderId="13" xfId="0" applyFont="1" applyFill="1" applyBorder="1" applyAlignment="1">
      <alignment horizontal="center" vertical="center" wrapText="1"/>
    </xf>
    <xf numFmtId="166" fontId="8" fillId="5" borderId="13" xfId="0" applyNumberFormat="1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 wrapText="1"/>
    </xf>
    <xf numFmtId="166" fontId="8" fillId="6" borderId="13" xfId="0" applyNumberFormat="1" applyFont="1" applyFill="1" applyBorder="1" applyAlignment="1">
      <alignment horizontal="center" vertical="center"/>
    </xf>
    <xf numFmtId="4" fontId="8" fillId="5" borderId="13" xfId="0" applyNumberFormat="1" applyFont="1" applyFill="1" applyBorder="1" applyAlignment="1">
      <alignment horizontal="center" vertical="center"/>
    </xf>
    <xf numFmtId="4" fontId="8" fillId="6" borderId="13" xfId="0" applyNumberFormat="1" applyFont="1" applyFill="1" applyBorder="1" applyAlignment="1">
      <alignment horizontal="center" vertical="center"/>
    </xf>
    <xf numFmtId="4" fontId="8" fillId="3" borderId="1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 textRotation="90" wrapText="1"/>
    </xf>
    <xf numFmtId="0" fontId="2" fillId="0" borderId="11" xfId="0" applyFont="1" applyBorder="1"/>
    <xf numFmtId="0" fontId="2" fillId="0" borderId="12" xfId="0" applyFont="1" applyBorder="1"/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5" xfId="0" applyFont="1" applyBorder="1"/>
    <xf numFmtId="2" fontId="8" fillId="2" borderId="10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2" fillId="0" borderId="2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6" fillId="0" borderId="10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0" fillId="0" borderId="0" xfId="0" applyFont="1" applyAlignment="1"/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right" vertical="center"/>
    </xf>
    <xf numFmtId="0" fontId="2" fillId="0" borderId="8" xfId="0" applyFont="1" applyBorder="1"/>
    <xf numFmtId="0" fontId="10" fillId="0" borderId="7" xfId="0" applyFont="1" applyBorder="1" applyAlignment="1">
      <alignment horizontal="left" vertical="center"/>
    </xf>
    <xf numFmtId="0" fontId="2" fillId="0" borderId="9" xfId="0" applyFont="1" applyBorder="1"/>
    <xf numFmtId="0" fontId="7" fillId="7" borderId="13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vertical="center" wrapText="1"/>
    </xf>
    <xf numFmtId="165" fontId="11" fillId="7" borderId="13" xfId="0" applyNumberFormat="1" applyFont="1" applyFill="1" applyBorder="1" applyAlignment="1">
      <alignment horizontal="center" vertical="center" wrapText="1"/>
    </xf>
    <xf numFmtId="1" fontId="8" fillId="7" borderId="13" xfId="0" applyNumberFormat="1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vertical="center" wrapText="1"/>
    </xf>
    <xf numFmtId="165" fontId="7" fillId="7" borderId="13" xfId="0" applyNumberFormat="1" applyFont="1" applyFill="1" applyBorder="1" applyAlignment="1">
      <alignment horizontal="center" vertical="center" wrapText="1"/>
    </xf>
    <xf numFmtId="166" fontId="8" fillId="8" borderId="13" xfId="0" applyNumberFormat="1" applyFont="1" applyFill="1" applyBorder="1" applyAlignment="1">
      <alignment horizontal="center" vertical="center"/>
    </xf>
    <xf numFmtId="166" fontId="10" fillId="7" borderId="13" xfId="0" applyNumberFormat="1" applyFont="1" applyFill="1" applyBorder="1" applyAlignment="1">
      <alignment horizontal="center" vertical="center"/>
    </xf>
    <xf numFmtId="0" fontId="6" fillId="8" borderId="13" xfId="0" applyFont="1" applyFill="1" applyBorder="1" applyAlignment="1">
      <alignment vertical="center" wrapText="1"/>
    </xf>
    <xf numFmtId="0" fontId="12" fillId="9" borderId="13" xfId="0" applyFont="1" applyFill="1" applyBorder="1" applyAlignment="1">
      <alignment vertical="center" wrapText="1"/>
    </xf>
    <xf numFmtId="0" fontId="0" fillId="7" borderId="0" xfId="0" applyFont="1" applyFill="1" applyAlignment="1"/>
    <xf numFmtId="165" fontId="8" fillId="7" borderId="13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36"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106"/>
  <sheetViews>
    <sheetView tabSelected="1" workbookViewId="0">
      <selection activeCell="Q13" sqref="Q13"/>
    </sheetView>
  </sheetViews>
  <sheetFormatPr defaultColWidth="14.42578125" defaultRowHeight="15" x14ac:dyDescent="0.25"/>
  <cols>
    <col min="1" max="1" width="3.140625" customWidth="1"/>
    <col min="2" max="2" width="22.28515625" customWidth="1"/>
    <col min="3" max="3" width="32.28515625" customWidth="1"/>
    <col min="4" max="4" width="5.140625" customWidth="1"/>
    <col min="5" max="5" width="4.28515625" customWidth="1"/>
    <col min="6" max="6" width="3.7109375" customWidth="1"/>
    <col min="7" max="7" width="18.5703125" customWidth="1"/>
    <col min="8" max="8" width="7.28515625" bestFit="1" customWidth="1"/>
    <col min="9" max="9" width="5" bestFit="1" customWidth="1"/>
    <col min="10" max="11" width="5.85546875" bestFit="1" customWidth="1"/>
    <col min="12" max="12" width="6.140625" customWidth="1"/>
    <col min="13" max="13" width="7.5703125" customWidth="1"/>
    <col min="14" max="14" width="4.7109375" customWidth="1"/>
    <col min="15" max="15" width="6.85546875" customWidth="1"/>
    <col min="16" max="16" width="51" customWidth="1"/>
    <col min="17" max="17" width="43.85546875" customWidth="1"/>
  </cols>
  <sheetData>
    <row r="1" spans="1:17" ht="16.5" x14ac:dyDescent="0.25">
      <c r="A1" s="43"/>
      <c r="B1" s="44"/>
      <c r="C1" s="45"/>
      <c r="D1" s="46"/>
      <c r="E1" s="46"/>
      <c r="F1" s="46"/>
      <c r="G1" s="44"/>
      <c r="H1" s="1"/>
      <c r="I1" s="1"/>
      <c r="J1" s="2"/>
      <c r="K1" s="48"/>
      <c r="L1" s="49"/>
      <c r="M1" s="49"/>
      <c r="N1" s="49"/>
      <c r="O1" s="49"/>
      <c r="P1" s="49"/>
      <c r="Q1" s="49"/>
    </row>
    <row r="2" spans="1:17" ht="15.75" x14ac:dyDescent="0.25">
      <c r="A2" s="50" t="s">
        <v>0</v>
      </c>
      <c r="B2" s="39"/>
      <c r="C2" s="39"/>
      <c r="D2" s="39"/>
      <c r="E2" s="39"/>
      <c r="F2" s="39"/>
      <c r="G2" s="39"/>
      <c r="H2" s="51"/>
      <c r="I2" s="52"/>
      <c r="J2" s="53"/>
      <c r="K2" s="54"/>
      <c r="L2" s="54"/>
      <c r="M2" s="54"/>
      <c r="N2" s="54"/>
      <c r="O2" s="54"/>
      <c r="P2" s="52"/>
      <c r="Q2" s="3"/>
    </row>
    <row r="3" spans="1:17" ht="15.75" x14ac:dyDescent="0.25">
      <c r="A3" s="36" t="s">
        <v>1</v>
      </c>
      <c r="B3" s="36" t="s">
        <v>2</v>
      </c>
      <c r="C3" s="36" t="s">
        <v>3</v>
      </c>
      <c r="D3" s="38" t="s">
        <v>4</v>
      </c>
      <c r="E3" s="39"/>
      <c r="F3" s="40"/>
      <c r="G3" s="41" t="s">
        <v>5</v>
      </c>
      <c r="H3" s="42" t="s">
        <v>6</v>
      </c>
      <c r="I3" s="39"/>
      <c r="J3" s="39"/>
      <c r="K3" s="39"/>
      <c r="L3" s="39"/>
      <c r="M3" s="39"/>
      <c r="N3" s="40"/>
      <c r="O3" s="32" t="s">
        <v>7</v>
      </c>
      <c r="P3" s="35" t="s">
        <v>8</v>
      </c>
      <c r="Q3" s="36" t="s">
        <v>9</v>
      </c>
    </row>
    <row r="4" spans="1:17" x14ac:dyDescent="0.25">
      <c r="A4" s="33"/>
      <c r="B4" s="33"/>
      <c r="C4" s="33"/>
      <c r="D4" s="47" t="s">
        <v>10</v>
      </c>
      <c r="E4" s="47" t="s">
        <v>11</v>
      </c>
      <c r="F4" s="47" t="s">
        <v>12</v>
      </c>
      <c r="G4" s="33"/>
      <c r="H4" s="37" t="s">
        <v>13</v>
      </c>
      <c r="I4" s="37" t="s">
        <v>14</v>
      </c>
      <c r="J4" s="38" t="s">
        <v>15</v>
      </c>
      <c r="K4" s="39"/>
      <c r="L4" s="40"/>
      <c r="M4" s="37" t="s">
        <v>16</v>
      </c>
      <c r="N4" s="37" t="s">
        <v>17</v>
      </c>
      <c r="O4" s="33"/>
      <c r="P4" s="33"/>
      <c r="Q4" s="33"/>
    </row>
    <row r="5" spans="1:17" ht="15.75" x14ac:dyDescent="0.25">
      <c r="A5" s="34"/>
      <c r="B5" s="34"/>
      <c r="C5" s="34"/>
      <c r="D5" s="34"/>
      <c r="E5" s="34"/>
      <c r="F5" s="34"/>
      <c r="G5" s="34"/>
      <c r="H5" s="34"/>
      <c r="I5" s="34"/>
      <c r="J5" s="4" t="s">
        <v>18</v>
      </c>
      <c r="K5" s="4" t="s">
        <v>19</v>
      </c>
      <c r="L5" s="4" t="s">
        <v>20</v>
      </c>
      <c r="M5" s="34"/>
      <c r="N5" s="34"/>
      <c r="O5" s="34"/>
      <c r="P5" s="34"/>
      <c r="Q5" s="34"/>
    </row>
    <row r="6" spans="1:17" ht="24" x14ac:dyDescent="0.25">
      <c r="A6" s="5">
        <f ca="1">IFERROR(__xludf.DUMMYFUNCTION("importrange(L1,""'факт.участники'!A13:E113"")"),1)</f>
        <v>1</v>
      </c>
      <c r="B6" s="6"/>
      <c r="C6" s="7"/>
      <c r="D6" s="8">
        <f ca="1">IFERROR(__xludf.DUMMYFUNCTION("""COMPUTED_VALUE"""),5)</f>
        <v>5</v>
      </c>
      <c r="E6" s="8">
        <f ca="1">IFERROR(__xludf.DUMMYFUNCTION("""COMPUTED_VALUE"""),5)</f>
        <v>5</v>
      </c>
      <c r="F6" s="9">
        <v>5</v>
      </c>
      <c r="G6" s="10" t="str">
        <f ca="1">IFERROR(__xludf.DUMMYFUNCTION("importrange(L1,""'факт.участники'!G13:G113"")"),"03.07.2023 - 20.07.2023")</f>
        <v>03.07.2023 - 20.07.2023</v>
      </c>
      <c r="H6" s="11">
        <v>77</v>
      </c>
      <c r="I6" s="11">
        <v>0</v>
      </c>
      <c r="J6" s="11">
        <v>4</v>
      </c>
      <c r="K6" s="11">
        <v>1</v>
      </c>
      <c r="L6" s="11">
        <v>1</v>
      </c>
      <c r="M6" s="11">
        <v>7</v>
      </c>
      <c r="N6" s="11">
        <v>4</v>
      </c>
      <c r="O6" s="12">
        <f>SUM(H6:N6)</f>
        <v>94</v>
      </c>
      <c r="P6" s="13" t="s">
        <v>21</v>
      </c>
      <c r="Q6" s="14"/>
    </row>
    <row r="7" spans="1:17" s="66" customFormat="1" ht="15.75" x14ac:dyDescent="0.25">
      <c r="A7" s="55">
        <f ca="1">IFERROR(__xludf.DUMMYFUNCTION("""COMPUTED_VALUE"""),2)</f>
        <v>2</v>
      </c>
      <c r="B7" s="56"/>
      <c r="C7" s="57"/>
      <c r="D7" s="58"/>
      <c r="E7" s="59"/>
      <c r="F7" s="60"/>
      <c r="G7" s="61"/>
      <c r="H7" s="62"/>
      <c r="I7" s="62"/>
      <c r="J7" s="62"/>
      <c r="K7" s="62"/>
      <c r="L7" s="62"/>
      <c r="M7" s="62"/>
      <c r="N7" s="62"/>
      <c r="O7" s="63"/>
      <c r="P7" s="64"/>
      <c r="Q7" s="65"/>
    </row>
    <row r="8" spans="1:17" s="66" customFormat="1" ht="15.75" x14ac:dyDescent="0.25">
      <c r="A8" s="55">
        <f ca="1">IFERROR(__xludf.DUMMYFUNCTION("""COMPUTED_VALUE"""),3)</f>
        <v>3</v>
      </c>
      <c r="B8" s="67"/>
      <c r="C8" s="57"/>
      <c r="D8" s="58"/>
      <c r="E8" s="59"/>
      <c r="F8" s="60"/>
      <c r="G8" s="61"/>
      <c r="H8" s="62"/>
      <c r="I8" s="62"/>
      <c r="J8" s="62"/>
      <c r="K8" s="62"/>
      <c r="L8" s="62"/>
      <c r="M8" s="62"/>
      <c r="N8" s="62"/>
      <c r="O8" s="63"/>
      <c r="P8" s="64"/>
      <c r="Q8" s="65"/>
    </row>
    <row r="9" spans="1:17" ht="15.75" x14ac:dyDescent="0.25">
      <c r="A9" s="5">
        <f ca="1">IFERROR(__xludf.DUMMYFUNCTION("""COMPUTED_VALUE"""),4)</f>
        <v>4</v>
      </c>
      <c r="B9" s="17"/>
      <c r="C9" s="15"/>
      <c r="D9" s="16">
        <f ca="1">IFERROR(__xludf.DUMMYFUNCTION("""COMPUTED_VALUE"""),5)</f>
        <v>5</v>
      </c>
      <c r="E9" s="8">
        <f ca="1">IFERROR(__xludf.DUMMYFUNCTION("""COMPUTED_VALUE"""),5)</f>
        <v>5</v>
      </c>
      <c r="F9" s="18"/>
      <c r="G9" s="10" t="str">
        <f ca="1">IFERROR(__xludf.DUMMYFUNCTION("""COMPUTED_VALUE"""),"05.08.2023 - 22.08.2023")</f>
        <v>05.08.2023 - 22.08.2023</v>
      </c>
      <c r="H9" s="19"/>
      <c r="I9" s="19"/>
      <c r="J9" s="19"/>
      <c r="K9" s="19"/>
      <c r="L9" s="19"/>
      <c r="M9" s="19"/>
      <c r="N9" s="19"/>
      <c r="O9" s="12">
        <f t="shared" ref="O9:O106" si="0">SUM(H9:N9)</f>
        <v>0</v>
      </c>
      <c r="P9" s="20" t="s">
        <v>22</v>
      </c>
      <c r="Q9" s="14"/>
    </row>
    <row r="10" spans="1:17" ht="15.75" x14ac:dyDescent="0.25">
      <c r="A10" s="5">
        <f ca="1">IFERROR(__xludf.DUMMYFUNCTION("""COMPUTED_VALUE"""),5)</f>
        <v>5</v>
      </c>
      <c r="B10" s="17"/>
      <c r="C10" s="15"/>
      <c r="D10" s="16">
        <f ca="1">IFERROR(__xludf.DUMMYFUNCTION("""COMPUTED_VALUE"""),5)</f>
        <v>5</v>
      </c>
      <c r="E10" s="8">
        <f ca="1">IFERROR(__xludf.DUMMYFUNCTION("""COMPUTED_VALUE"""),5)</f>
        <v>5</v>
      </c>
      <c r="F10" s="9">
        <v>5</v>
      </c>
      <c r="G10" s="10" t="str">
        <f ca="1">IFERROR(__xludf.DUMMYFUNCTION("""COMPUTED_VALUE"""),"06.08.2023 - 31.08.2023")</f>
        <v>06.08.2023 - 31.08.2023</v>
      </c>
      <c r="H10" s="11">
        <v>70</v>
      </c>
      <c r="I10" s="11">
        <v>12</v>
      </c>
      <c r="J10" s="11">
        <v>2</v>
      </c>
      <c r="K10" s="11">
        <v>2</v>
      </c>
      <c r="L10" s="11">
        <v>2</v>
      </c>
      <c r="M10" s="11">
        <v>4</v>
      </c>
      <c r="N10" s="11">
        <v>7</v>
      </c>
      <c r="O10" s="12">
        <f t="shared" si="0"/>
        <v>99</v>
      </c>
      <c r="P10" s="13"/>
      <c r="Q10" s="14"/>
    </row>
    <row r="11" spans="1:17" ht="15.75" x14ac:dyDescent="0.25">
      <c r="A11" s="5">
        <f ca="1">IFERROR(__xludf.DUMMYFUNCTION("""COMPUTED_VALUE"""),6)</f>
        <v>6</v>
      </c>
      <c r="B11" s="17"/>
      <c r="C11" s="15"/>
      <c r="D11" s="16">
        <f ca="1">IFERROR(__xludf.DUMMYFUNCTION("""COMPUTED_VALUE"""),5)</f>
        <v>5</v>
      </c>
      <c r="E11" s="8">
        <f ca="1">IFERROR(__xludf.DUMMYFUNCTION("""COMPUTED_VALUE"""),5)</f>
        <v>5</v>
      </c>
      <c r="F11" s="9">
        <v>5</v>
      </c>
      <c r="G11" s="10" t="str">
        <f ca="1">IFERROR(__xludf.DUMMYFUNCTION("""COMPUTED_VALUE"""),"09.07.2023 - 28.07.2023")</f>
        <v>09.07.2023 - 28.07.2023</v>
      </c>
      <c r="H11" s="11">
        <v>64</v>
      </c>
      <c r="I11" s="11">
        <v>7</v>
      </c>
      <c r="J11" s="11">
        <v>-2</v>
      </c>
      <c r="K11" s="11">
        <v>1</v>
      </c>
      <c r="L11" s="11">
        <v>2</v>
      </c>
      <c r="M11" s="11">
        <v>-1</v>
      </c>
      <c r="N11" s="11">
        <v>4</v>
      </c>
      <c r="O11" s="12">
        <f t="shared" si="0"/>
        <v>75</v>
      </c>
      <c r="P11" s="13"/>
      <c r="Q11" s="14"/>
    </row>
    <row r="12" spans="1:17" ht="15.75" x14ac:dyDescent="0.25">
      <c r="A12" s="5">
        <f ca="1">IFERROR(__xludf.DUMMYFUNCTION("""COMPUTED_VALUE"""),7)</f>
        <v>7</v>
      </c>
      <c r="B12" s="17"/>
      <c r="C12" s="15"/>
      <c r="D12" s="16">
        <f ca="1">IFERROR(__xludf.DUMMYFUNCTION("""COMPUTED_VALUE"""),6)</f>
        <v>6</v>
      </c>
      <c r="E12" s="8">
        <f ca="1">IFERROR(__xludf.DUMMYFUNCTION("""COMPUTED_VALUE"""),6)</f>
        <v>6</v>
      </c>
      <c r="F12" s="21">
        <v>6</v>
      </c>
      <c r="G12" s="10" t="str">
        <f ca="1">IFERROR(__xludf.DUMMYFUNCTION("""COMPUTED_VALUE"""),"19.08.2023 - 10.09.2023")</f>
        <v>19.08.2023 - 10.09.2023</v>
      </c>
      <c r="H12" s="22">
        <v>112</v>
      </c>
      <c r="I12" s="22">
        <v>15</v>
      </c>
      <c r="J12" s="22">
        <v>4</v>
      </c>
      <c r="K12" s="22">
        <v>3</v>
      </c>
      <c r="L12" s="22">
        <v>5</v>
      </c>
      <c r="M12" s="22">
        <v>15</v>
      </c>
      <c r="N12" s="22">
        <v>7</v>
      </c>
      <c r="O12" s="12">
        <f t="shared" si="0"/>
        <v>161</v>
      </c>
      <c r="P12" s="13"/>
      <c r="Q12" s="14"/>
    </row>
    <row r="13" spans="1:17" ht="15.75" x14ac:dyDescent="0.25">
      <c r="A13" s="5">
        <f ca="1">IFERROR(__xludf.DUMMYFUNCTION("""COMPUTED_VALUE"""),8)</f>
        <v>8</v>
      </c>
      <c r="B13" s="17"/>
      <c r="C13" s="15"/>
      <c r="D13" s="16"/>
      <c r="E13" s="8"/>
      <c r="F13" s="9"/>
      <c r="G13" s="10"/>
      <c r="H13" s="11"/>
      <c r="I13" s="11"/>
      <c r="J13" s="11"/>
      <c r="K13" s="11"/>
      <c r="L13" s="11"/>
      <c r="M13" s="11"/>
      <c r="N13" s="11"/>
      <c r="O13" s="12"/>
      <c r="P13" s="13"/>
      <c r="Q13" s="14"/>
    </row>
    <row r="14" spans="1:17" ht="15.75" x14ac:dyDescent="0.25">
      <c r="A14" s="5">
        <f ca="1">IFERROR(__xludf.DUMMYFUNCTION("""COMPUTED_VALUE"""),9)</f>
        <v>9</v>
      </c>
      <c r="B14" s="17"/>
      <c r="C14" s="15"/>
      <c r="D14" s="16"/>
      <c r="E14" s="8"/>
      <c r="F14" s="9"/>
      <c r="G14" s="10"/>
      <c r="H14" s="11"/>
      <c r="I14" s="11"/>
      <c r="J14" s="11"/>
      <c r="K14" s="11"/>
      <c r="L14" s="11"/>
      <c r="M14" s="11"/>
      <c r="N14" s="11"/>
      <c r="O14" s="12"/>
      <c r="P14" s="13"/>
      <c r="Q14" s="14"/>
    </row>
    <row r="15" spans="1:17" ht="15.75" x14ac:dyDescent="0.25">
      <c r="A15" s="5">
        <f ca="1">IFERROR(__xludf.DUMMYFUNCTION("""COMPUTED_VALUE"""),10)</f>
        <v>10</v>
      </c>
      <c r="B15" s="17"/>
      <c r="C15" s="15"/>
      <c r="D15" s="16">
        <f ca="1">IFERROR(__xludf.DUMMYFUNCTION("""COMPUTED_VALUE"""),5)</f>
        <v>5</v>
      </c>
      <c r="E15" s="8">
        <f ca="1">IFERROR(__xludf.DUMMYFUNCTION("""COMPUTED_VALUE"""),5)</f>
        <v>5</v>
      </c>
      <c r="F15" s="9">
        <v>5</v>
      </c>
      <c r="G15" s="10" t="str">
        <f ca="1">IFERROR(__xludf.DUMMYFUNCTION("""COMPUTED_VALUE"""),"04.08.2023 - 27.08.2023")</f>
        <v>04.08.2023 - 27.08.2023</v>
      </c>
      <c r="H15" s="11">
        <v>77</v>
      </c>
      <c r="I15" s="11">
        <v>8</v>
      </c>
      <c r="J15" s="11">
        <v>4</v>
      </c>
      <c r="K15" s="11">
        <v>-9</v>
      </c>
      <c r="L15" s="11">
        <v>-11</v>
      </c>
      <c r="M15" s="11">
        <v>7</v>
      </c>
      <c r="N15" s="11">
        <v>5</v>
      </c>
      <c r="O15" s="12">
        <f t="shared" si="0"/>
        <v>81</v>
      </c>
      <c r="P15" s="13" t="s">
        <v>23</v>
      </c>
      <c r="Q15" s="14"/>
    </row>
    <row r="16" spans="1:17" ht="24" x14ac:dyDescent="0.25">
      <c r="A16" s="5">
        <f ca="1">IFERROR(__xludf.DUMMYFUNCTION("""COMPUTED_VALUE"""),11)</f>
        <v>11</v>
      </c>
      <c r="B16" s="17"/>
      <c r="C16" s="15"/>
      <c r="D16" s="16">
        <f ca="1">IFERROR(__xludf.DUMMYFUNCTION("""COMPUTED_VALUE"""),5)</f>
        <v>5</v>
      </c>
      <c r="E16" s="8">
        <f ca="1">IFERROR(__xludf.DUMMYFUNCTION("""COMPUTED_VALUE"""),5)</f>
        <v>5</v>
      </c>
      <c r="F16" s="9">
        <v>5</v>
      </c>
      <c r="G16" s="10" t="str">
        <f ca="1">IFERROR(__xludf.DUMMYFUNCTION("""COMPUTED_VALUE"""),"25.07.2023 - 14.08.2023")</f>
        <v>25.07.2023 - 14.08.2023</v>
      </c>
      <c r="H16" s="11">
        <v>75</v>
      </c>
      <c r="I16" s="11">
        <v>2</v>
      </c>
      <c r="J16" s="11">
        <v>5</v>
      </c>
      <c r="K16" s="11">
        <v>4</v>
      </c>
      <c r="L16" s="11">
        <v>3</v>
      </c>
      <c r="M16" s="11">
        <v>5</v>
      </c>
      <c r="N16" s="11">
        <v>6</v>
      </c>
      <c r="O16" s="12">
        <f t="shared" si="0"/>
        <v>100</v>
      </c>
      <c r="P16" s="13" t="s">
        <v>24</v>
      </c>
      <c r="Q16" s="14"/>
    </row>
    <row r="17" spans="1:17" ht="15.75" x14ac:dyDescent="0.25">
      <c r="A17" s="5">
        <f ca="1">IFERROR(__xludf.DUMMYFUNCTION("""COMPUTED_VALUE"""),12)</f>
        <v>12</v>
      </c>
      <c r="B17" s="17"/>
      <c r="C17" s="15"/>
      <c r="D17" s="16">
        <f ca="1">IFERROR(__xludf.DUMMYFUNCTION("""COMPUTED_VALUE"""),4)</f>
        <v>4</v>
      </c>
      <c r="E17" s="8">
        <f ca="1">IFERROR(__xludf.DUMMYFUNCTION("""COMPUTED_VALUE"""),4)</f>
        <v>4</v>
      </c>
      <c r="F17" s="9">
        <v>4</v>
      </c>
      <c r="G17" s="10" t="str">
        <f ca="1">IFERROR(__xludf.DUMMYFUNCTION("""COMPUTED_VALUE"""),"29.06.2023 - 16.07.2023")</f>
        <v>29.06.2023 - 16.07.2023</v>
      </c>
      <c r="H17" s="11">
        <v>36</v>
      </c>
      <c r="I17" s="11">
        <v>1</v>
      </c>
      <c r="J17" s="11">
        <v>3</v>
      </c>
      <c r="K17" s="11">
        <v>2</v>
      </c>
      <c r="L17" s="11">
        <v>2</v>
      </c>
      <c r="M17" s="11">
        <v>0</v>
      </c>
      <c r="N17" s="11">
        <v>5</v>
      </c>
      <c r="O17" s="12">
        <f t="shared" si="0"/>
        <v>49</v>
      </c>
      <c r="P17" s="13"/>
      <c r="Q17" s="14"/>
    </row>
    <row r="18" spans="1:17" ht="15.75" x14ac:dyDescent="0.25">
      <c r="A18" s="5">
        <f ca="1">IFERROR(__xludf.DUMMYFUNCTION("""COMPUTED_VALUE"""),13)</f>
        <v>13</v>
      </c>
      <c r="B18" s="17"/>
      <c r="C18" s="15"/>
      <c r="D18" s="16"/>
      <c r="E18" s="8"/>
      <c r="F18" s="9"/>
      <c r="G18" s="10"/>
      <c r="H18" s="11"/>
      <c r="I18" s="11"/>
      <c r="J18" s="11"/>
      <c r="K18" s="11"/>
      <c r="L18" s="11"/>
      <c r="M18" s="11"/>
      <c r="N18" s="11"/>
      <c r="O18" s="12"/>
      <c r="P18" s="13"/>
      <c r="Q18" s="14"/>
    </row>
    <row r="19" spans="1:17" ht="15.75" x14ac:dyDescent="0.25">
      <c r="A19" s="5">
        <f ca="1">IFERROR(__xludf.DUMMYFUNCTION("""COMPUTED_VALUE"""),14)</f>
        <v>14</v>
      </c>
      <c r="B19" s="17"/>
      <c r="C19" s="15"/>
      <c r="D19" s="16"/>
      <c r="E19" s="8"/>
      <c r="F19" s="23"/>
      <c r="G19" s="10"/>
      <c r="H19" s="24"/>
      <c r="I19" s="24"/>
      <c r="J19" s="24"/>
      <c r="K19" s="24"/>
      <c r="L19" s="24"/>
      <c r="M19" s="24"/>
      <c r="N19" s="24"/>
      <c r="O19" s="12"/>
      <c r="P19" s="13"/>
      <c r="Q19" s="14"/>
    </row>
    <row r="20" spans="1:17" ht="15.75" x14ac:dyDescent="0.25">
      <c r="A20" s="5">
        <f ca="1">IFERROR(__xludf.DUMMYFUNCTION("""COMPUTED_VALUE"""),15)</f>
        <v>15</v>
      </c>
      <c r="B20" s="17"/>
      <c r="C20" s="15"/>
      <c r="D20" s="16"/>
      <c r="E20" s="8"/>
      <c r="F20" s="9"/>
      <c r="G20" s="10"/>
      <c r="H20" s="11"/>
      <c r="I20" s="11"/>
      <c r="J20" s="11"/>
      <c r="K20" s="11"/>
      <c r="L20" s="11"/>
      <c r="M20" s="11"/>
      <c r="N20" s="11"/>
      <c r="O20" s="12"/>
      <c r="P20" s="13"/>
      <c r="Q20" s="14"/>
    </row>
    <row r="21" spans="1:17" ht="15.75" x14ac:dyDescent="0.25">
      <c r="A21" s="5">
        <f ca="1">IFERROR(__xludf.DUMMYFUNCTION("""COMPUTED_VALUE"""),16)</f>
        <v>16</v>
      </c>
      <c r="B21" s="17"/>
      <c r="C21" s="15"/>
      <c r="D21" s="16">
        <f ca="1">IFERROR(__xludf.DUMMYFUNCTION("""COMPUTED_VALUE"""),4)</f>
        <v>4</v>
      </c>
      <c r="E21" s="8">
        <f ca="1">IFERROR(__xludf.DUMMYFUNCTION("""COMPUTED_VALUE"""),4)</f>
        <v>4</v>
      </c>
      <c r="F21" s="23">
        <v>4</v>
      </c>
      <c r="G21" s="10" t="str">
        <f ca="1">IFERROR(__xludf.DUMMYFUNCTION("""COMPUTED_VALUE"""),"05.08.2023 - 18.08.2023")</f>
        <v>05.08.2023 - 18.08.2023</v>
      </c>
      <c r="H21" s="24">
        <v>35</v>
      </c>
      <c r="I21" s="24">
        <v>0</v>
      </c>
      <c r="J21" s="24">
        <v>-1</v>
      </c>
      <c r="K21" s="24">
        <v>-1</v>
      </c>
      <c r="L21" s="24">
        <v>-1</v>
      </c>
      <c r="M21" s="24">
        <v>0</v>
      </c>
      <c r="N21" s="24">
        <v>2</v>
      </c>
      <c r="O21" s="12">
        <f t="shared" si="0"/>
        <v>34</v>
      </c>
      <c r="P21" s="13"/>
      <c r="Q21" s="14"/>
    </row>
    <row r="22" spans="1:17" ht="84" x14ac:dyDescent="0.25">
      <c r="A22" s="5">
        <f ca="1">IFERROR(__xludf.DUMMYFUNCTION("""COMPUTED_VALUE"""),17)</f>
        <v>17</v>
      </c>
      <c r="B22" s="17"/>
      <c r="C22" s="15"/>
      <c r="D22" s="16">
        <f ca="1">IFERROR(__xludf.DUMMYFUNCTION("""COMPUTED_VALUE"""),6)</f>
        <v>6</v>
      </c>
      <c r="E22" s="8">
        <f ca="1">IFERROR(__xludf.DUMMYFUNCTION("""COMPUTED_VALUE"""),6)</f>
        <v>6</v>
      </c>
      <c r="F22" s="21">
        <v>6</v>
      </c>
      <c r="G22" s="10" t="str">
        <f ca="1">IFERROR(__xludf.DUMMYFUNCTION("""COMPUTED_VALUE"""),"29.07.2023 - 19.08.2023")</f>
        <v>29.07.2023 - 19.08.2023</v>
      </c>
      <c r="H22" s="25">
        <v>105</v>
      </c>
      <c r="I22" s="25">
        <v>1</v>
      </c>
      <c r="J22" s="25">
        <v>4</v>
      </c>
      <c r="K22" s="25">
        <v>4</v>
      </c>
      <c r="L22" s="25">
        <v>1</v>
      </c>
      <c r="M22" s="25">
        <v>10</v>
      </c>
      <c r="N22" s="25">
        <v>2</v>
      </c>
      <c r="O22" s="12">
        <f t="shared" si="0"/>
        <v>127</v>
      </c>
      <c r="P22" s="13" t="s">
        <v>25</v>
      </c>
      <c r="Q22" s="14"/>
    </row>
    <row r="23" spans="1:17" ht="15.75" x14ac:dyDescent="0.25">
      <c r="A23" s="5">
        <f ca="1">IFERROR(__xludf.DUMMYFUNCTION("""COMPUTED_VALUE"""),18)</f>
        <v>18</v>
      </c>
      <c r="B23" s="17"/>
      <c r="C23" s="15"/>
      <c r="D23" s="16">
        <f ca="1">IFERROR(__xludf.DUMMYFUNCTION("""COMPUTED_VALUE"""),4)</f>
        <v>4</v>
      </c>
      <c r="E23" s="8">
        <f ca="1">IFERROR(__xludf.DUMMYFUNCTION("""COMPUTED_VALUE"""),4)</f>
        <v>4</v>
      </c>
      <c r="F23" s="23">
        <v>4</v>
      </c>
      <c r="G23" s="10" t="str">
        <f ca="1">IFERROR(__xludf.DUMMYFUNCTION("""COMPUTED_VALUE"""),"17.07.2023 - 03.08.2023")</f>
        <v>17.07.2023 - 03.08.2023</v>
      </c>
      <c r="H23" s="26">
        <v>35</v>
      </c>
      <c r="I23" s="26">
        <v>0</v>
      </c>
      <c r="J23" s="26">
        <v>0</v>
      </c>
      <c r="K23" s="26">
        <v>0</v>
      </c>
      <c r="L23" s="26">
        <v>1</v>
      </c>
      <c r="M23" s="26">
        <v>-1</v>
      </c>
      <c r="N23" s="26">
        <v>1</v>
      </c>
      <c r="O23" s="12">
        <f t="shared" si="0"/>
        <v>36</v>
      </c>
      <c r="P23" s="13"/>
      <c r="Q23" s="14"/>
    </row>
    <row r="24" spans="1:17" ht="15.75" x14ac:dyDescent="0.25">
      <c r="A24" s="5">
        <f ca="1">IFERROR(__xludf.DUMMYFUNCTION("""COMPUTED_VALUE"""),19)</f>
        <v>19</v>
      </c>
      <c r="B24" s="17"/>
      <c r="C24" s="15"/>
      <c r="D24" s="16">
        <f ca="1">IFERROR(__xludf.DUMMYFUNCTION("""COMPUTED_VALUE"""),4)</f>
        <v>4</v>
      </c>
      <c r="E24" s="8">
        <f ca="1">IFERROR(__xludf.DUMMYFUNCTION("""COMPUTED_VALUE"""),4)</f>
        <v>4</v>
      </c>
      <c r="F24" s="23">
        <v>4</v>
      </c>
      <c r="G24" s="10" t="str">
        <f ca="1">IFERROR(__xludf.DUMMYFUNCTION("""COMPUTED_VALUE"""),"23.07.2023 - 05.08.2023")</f>
        <v>23.07.2023 - 05.08.2023</v>
      </c>
      <c r="H24" s="26">
        <v>35</v>
      </c>
      <c r="I24" s="26">
        <v>4</v>
      </c>
      <c r="J24" s="26">
        <v>-5</v>
      </c>
      <c r="K24" s="26">
        <v>-2</v>
      </c>
      <c r="L24" s="26">
        <v>-3</v>
      </c>
      <c r="M24" s="26">
        <v>0</v>
      </c>
      <c r="N24" s="26">
        <v>3</v>
      </c>
      <c r="O24" s="12">
        <f t="shared" si="0"/>
        <v>32</v>
      </c>
      <c r="P24" s="13"/>
      <c r="Q24" s="14"/>
    </row>
    <row r="25" spans="1:17" ht="15.75" x14ac:dyDescent="0.25">
      <c r="A25" s="5" t="str">
        <f ca="1">IFERROR(__xludf.DUMMYFUNCTION("""COMPUTED_VALUE"""),"")</f>
        <v/>
      </c>
      <c r="B25" s="17"/>
      <c r="C25" s="15"/>
      <c r="D25" s="16" t="str">
        <f ca="1">IFERROR(__xludf.DUMMYFUNCTION("""COMPUTED_VALUE"""),"")</f>
        <v/>
      </c>
      <c r="E25" s="8" t="str">
        <f ca="1">IFERROR(__xludf.DUMMYFUNCTION("""COMPUTED_VALUE"""),"")</f>
        <v/>
      </c>
      <c r="F25" s="9"/>
      <c r="G25" s="10"/>
      <c r="H25" s="27"/>
      <c r="I25" s="27"/>
      <c r="J25" s="27"/>
      <c r="K25" s="27"/>
      <c r="L25" s="27"/>
      <c r="M25" s="27"/>
      <c r="N25" s="27"/>
      <c r="O25" s="12">
        <f t="shared" si="0"/>
        <v>0</v>
      </c>
      <c r="P25" s="13"/>
      <c r="Q25" s="14"/>
    </row>
    <row r="26" spans="1:17" ht="15.75" x14ac:dyDescent="0.25">
      <c r="A26" s="5" t="str">
        <f ca="1">IFERROR(__xludf.DUMMYFUNCTION("""COMPUTED_VALUE"""),"")</f>
        <v/>
      </c>
      <c r="B26" s="17"/>
      <c r="C26" s="15"/>
      <c r="D26" s="16" t="str">
        <f ca="1">IFERROR(__xludf.DUMMYFUNCTION("""COMPUTED_VALUE"""),"")</f>
        <v/>
      </c>
      <c r="E26" s="8" t="str">
        <f ca="1">IFERROR(__xludf.DUMMYFUNCTION("""COMPUTED_VALUE"""),"")</f>
        <v/>
      </c>
      <c r="F26" s="9"/>
      <c r="G26" s="10"/>
      <c r="H26" s="27"/>
      <c r="I26" s="27"/>
      <c r="J26" s="27"/>
      <c r="K26" s="27"/>
      <c r="L26" s="27"/>
      <c r="M26" s="27"/>
      <c r="N26" s="27"/>
      <c r="O26" s="12">
        <f t="shared" si="0"/>
        <v>0</v>
      </c>
      <c r="P26" s="13"/>
      <c r="Q26" s="14"/>
    </row>
    <row r="27" spans="1:17" ht="15.75" x14ac:dyDescent="0.25">
      <c r="A27" s="5" t="str">
        <f ca="1">IFERROR(__xludf.DUMMYFUNCTION("""COMPUTED_VALUE"""),"")</f>
        <v/>
      </c>
      <c r="B27" s="17"/>
      <c r="C27" s="15"/>
      <c r="D27" s="16" t="str">
        <f ca="1">IFERROR(__xludf.DUMMYFUNCTION("""COMPUTED_VALUE"""),"")</f>
        <v/>
      </c>
      <c r="E27" s="8" t="str">
        <f ca="1">IFERROR(__xludf.DUMMYFUNCTION("""COMPUTED_VALUE"""),"")</f>
        <v/>
      </c>
      <c r="F27" s="9"/>
      <c r="G27" s="10"/>
      <c r="H27" s="27"/>
      <c r="I27" s="27"/>
      <c r="J27" s="27"/>
      <c r="K27" s="27"/>
      <c r="L27" s="27"/>
      <c r="M27" s="27"/>
      <c r="N27" s="27"/>
      <c r="O27" s="12">
        <f t="shared" si="0"/>
        <v>0</v>
      </c>
      <c r="P27" s="13"/>
      <c r="Q27" s="14"/>
    </row>
    <row r="28" spans="1:17" ht="15.75" x14ac:dyDescent="0.25">
      <c r="A28" s="5" t="str">
        <f ca="1">IFERROR(__xludf.DUMMYFUNCTION("""COMPUTED_VALUE"""),"")</f>
        <v/>
      </c>
      <c r="B28" s="17"/>
      <c r="C28" s="15"/>
      <c r="D28" s="16" t="str">
        <f ca="1">IFERROR(__xludf.DUMMYFUNCTION("""COMPUTED_VALUE"""),"")</f>
        <v/>
      </c>
      <c r="E28" s="8" t="str">
        <f ca="1">IFERROR(__xludf.DUMMYFUNCTION("""COMPUTED_VALUE"""),"")</f>
        <v/>
      </c>
      <c r="F28" s="9"/>
      <c r="G28" s="10"/>
      <c r="H28" s="27"/>
      <c r="I28" s="27"/>
      <c r="J28" s="27"/>
      <c r="K28" s="27"/>
      <c r="L28" s="27"/>
      <c r="M28" s="27"/>
      <c r="N28" s="27"/>
      <c r="O28" s="12">
        <f t="shared" si="0"/>
        <v>0</v>
      </c>
      <c r="P28" s="13"/>
      <c r="Q28" s="14"/>
    </row>
    <row r="29" spans="1:17" ht="15.75" x14ac:dyDescent="0.25">
      <c r="A29" s="5" t="str">
        <f ca="1">IFERROR(__xludf.DUMMYFUNCTION("""COMPUTED_VALUE"""),"")</f>
        <v/>
      </c>
      <c r="B29" s="17"/>
      <c r="C29" s="15"/>
      <c r="D29" s="16" t="str">
        <f ca="1">IFERROR(__xludf.DUMMYFUNCTION("""COMPUTED_VALUE"""),"")</f>
        <v/>
      </c>
      <c r="E29" s="8" t="str">
        <f ca="1">IFERROR(__xludf.DUMMYFUNCTION("""COMPUTED_VALUE"""),"")</f>
        <v/>
      </c>
      <c r="F29" s="9"/>
      <c r="G29" s="10"/>
      <c r="H29" s="27"/>
      <c r="I29" s="27"/>
      <c r="J29" s="27"/>
      <c r="K29" s="27"/>
      <c r="L29" s="27"/>
      <c r="M29" s="27"/>
      <c r="N29" s="27"/>
      <c r="O29" s="12">
        <f t="shared" si="0"/>
        <v>0</v>
      </c>
      <c r="P29" s="13"/>
      <c r="Q29" s="14"/>
    </row>
    <row r="30" spans="1:17" ht="15.75" x14ac:dyDescent="0.25">
      <c r="A30" s="5" t="str">
        <f ca="1">IFERROR(__xludf.DUMMYFUNCTION("""COMPUTED_VALUE"""),"")</f>
        <v/>
      </c>
      <c r="B30" s="17"/>
      <c r="C30" s="15"/>
      <c r="D30" s="16" t="str">
        <f ca="1">IFERROR(__xludf.DUMMYFUNCTION("""COMPUTED_VALUE"""),"")</f>
        <v/>
      </c>
      <c r="E30" s="8" t="str">
        <f ca="1">IFERROR(__xludf.DUMMYFUNCTION("""COMPUTED_VALUE"""),"")</f>
        <v/>
      </c>
      <c r="F30" s="9"/>
      <c r="G30" s="10"/>
      <c r="H30" s="27"/>
      <c r="I30" s="27"/>
      <c r="J30" s="27"/>
      <c r="K30" s="27"/>
      <c r="L30" s="27"/>
      <c r="M30" s="27"/>
      <c r="N30" s="27"/>
      <c r="O30" s="12">
        <f t="shared" si="0"/>
        <v>0</v>
      </c>
      <c r="P30" s="13"/>
      <c r="Q30" s="14"/>
    </row>
    <row r="31" spans="1:17" ht="15.75" x14ac:dyDescent="0.25">
      <c r="A31" s="5" t="str">
        <f ca="1">IFERROR(__xludf.DUMMYFUNCTION("""COMPUTED_VALUE"""),"")</f>
        <v/>
      </c>
      <c r="B31" s="17"/>
      <c r="C31" s="15"/>
      <c r="D31" s="16" t="str">
        <f ca="1">IFERROR(__xludf.DUMMYFUNCTION("""COMPUTED_VALUE"""),"")</f>
        <v/>
      </c>
      <c r="E31" s="8" t="str">
        <f ca="1">IFERROR(__xludf.DUMMYFUNCTION("""COMPUTED_VALUE"""),"")</f>
        <v/>
      </c>
      <c r="F31" s="9"/>
      <c r="G31" s="10"/>
      <c r="H31" s="27"/>
      <c r="I31" s="27"/>
      <c r="J31" s="27"/>
      <c r="K31" s="27"/>
      <c r="L31" s="27"/>
      <c r="M31" s="27"/>
      <c r="N31" s="27"/>
      <c r="O31" s="12">
        <f t="shared" si="0"/>
        <v>0</v>
      </c>
      <c r="P31" s="13"/>
      <c r="Q31" s="14"/>
    </row>
    <row r="32" spans="1:17" ht="15.75" x14ac:dyDescent="0.25">
      <c r="A32" s="5" t="str">
        <f ca="1">IFERROR(__xludf.DUMMYFUNCTION("""COMPUTED_VALUE"""),"")</f>
        <v/>
      </c>
      <c r="B32" s="17"/>
      <c r="C32" s="15"/>
      <c r="D32" s="16" t="str">
        <f ca="1">IFERROR(__xludf.DUMMYFUNCTION("""COMPUTED_VALUE"""),"")</f>
        <v/>
      </c>
      <c r="E32" s="8" t="str">
        <f ca="1">IFERROR(__xludf.DUMMYFUNCTION("""COMPUTED_VALUE"""),"")</f>
        <v/>
      </c>
      <c r="F32" s="9"/>
      <c r="G32" s="10"/>
      <c r="H32" s="27"/>
      <c r="I32" s="27"/>
      <c r="J32" s="27"/>
      <c r="K32" s="27"/>
      <c r="L32" s="27"/>
      <c r="M32" s="27"/>
      <c r="N32" s="27"/>
      <c r="O32" s="12">
        <f t="shared" si="0"/>
        <v>0</v>
      </c>
      <c r="P32" s="13"/>
      <c r="Q32" s="14"/>
    </row>
    <row r="33" spans="1:17" ht="15.75" x14ac:dyDescent="0.25">
      <c r="A33" s="5" t="str">
        <f ca="1">IFERROR(__xludf.DUMMYFUNCTION("""COMPUTED_VALUE"""),"")</f>
        <v/>
      </c>
      <c r="B33" s="17"/>
      <c r="C33" s="15"/>
      <c r="D33" s="16" t="str">
        <f ca="1">IFERROR(__xludf.DUMMYFUNCTION("""COMPUTED_VALUE"""),"")</f>
        <v/>
      </c>
      <c r="E33" s="8" t="str">
        <f ca="1">IFERROR(__xludf.DUMMYFUNCTION("""COMPUTED_VALUE"""),"")</f>
        <v/>
      </c>
      <c r="F33" s="9"/>
      <c r="G33" s="10"/>
      <c r="H33" s="27"/>
      <c r="I33" s="27"/>
      <c r="J33" s="27"/>
      <c r="K33" s="27"/>
      <c r="L33" s="27"/>
      <c r="M33" s="27"/>
      <c r="N33" s="27"/>
      <c r="O33" s="12">
        <f t="shared" si="0"/>
        <v>0</v>
      </c>
      <c r="P33" s="13"/>
      <c r="Q33" s="14"/>
    </row>
    <row r="34" spans="1:17" ht="15.75" x14ac:dyDescent="0.25">
      <c r="A34" s="5" t="str">
        <f ca="1">IFERROR(__xludf.DUMMYFUNCTION("""COMPUTED_VALUE"""),"")</f>
        <v/>
      </c>
      <c r="B34" s="17"/>
      <c r="C34" s="15"/>
      <c r="D34" s="16" t="str">
        <f ca="1">IFERROR(__xludf.DUMMYFUNCTION("""COMPUTED_VALUE"""),"")</f>
        <v/>
      </c>
      <c r="E34" s="8" t="str">
        <f ca="1">IFERROR(__xludf.DUMMYFUNCTION("""COMPUTED_VALUE"""),"")</f>
        <v/>
      </c>
      <c r="F34" s="9"/>
      <c r="G34" s="10"/>
      <c r="H34" s="27"/>
      <c r="I34" s="27"/>
      <c r="J34" s="27"/>
      <c r="K34" s="27"/>
      <c r="L34" s="27"/>
      <c r="M34" s="27"/>
      <c r="N34" s="27"/>
      <c r="O34" s="12">
        <f t="shared" si="0"/>
        <v>0</v>
      </c>
      <c r="P34" s="13"/>
      <c r="Q34" s="14"/>
    </row>
    <row r="35" spans="1:17" ht="15.75" x14ac:dyDescent="0.25">
      <c r="A35" s="5" t="str">
        <f ca="1">IFERROR(__xludf.DUMMYFUNCTION("""COMPUTED_VALUE"""),"")</f>
        <v/>
      </c>
      <c r="B35" s="17"/>
      <c r="C35" s="15"/>
      <c r="D35" s="16" t="str">
        <f ca="1">IFERROR(__xludf.DUMMYFUNCTION("""COMPUTED_VALUE"""),"")</f>
        <v/>
      </c>
      <c r="E35" s="8" t="str">
        <f ca="1">IFERROR(__xludf.DUMMYFUNCTION("""COMPUTED_VALUE"""),"")</f>
        <v/>
      </c>
      <c r="F35" s="9"/>
      <c r="G35" s="10"/>
      <c r="H35" s="27"/>
      <c r="I35" s="27"/>
      <c r="J35" s="27"/>
      <c r="K35" s="27"/>
      <c r="L35" s="27"/>
      <c r="M35" s="27"/>
      <c r="N35" s="27"/>
      <c r="O35" s="12">
        <f t="shared" si="0"/>
        <v>0</v>
      </c>
      <c r="P35" s="13"/>
      <c r="Q35" s="14"/>
    </row>
    <row r="36" spans="1:17" ht="15.75" x14ac:dyDescent="0.25">
      <c r="A36" s="5" t="str">
        <f ca="1">IFERROR(__xludf.DUMMYFUNCTION("""COMPUTED_VALUE"""),"")</f>
        <v/>
      </c>
      <c r="B36" s="17"/>
      <c r="C36" s="15"/>
      <c r="D36" s="16" t="str">
        <f ca="1">IFERROR(__xludf.DUMMYFUNCTION("""COMPUTED_VALUE"""),"")</f>
        <v/>
      </c>
      <c r="E36" s="8" t="str">
        <f ca="1">IFERROR(__xludf.DUMMYFUNCTION("""COMPUTED_VALUE"""),"")</f>
        <v/>
      </c>
      <c r="F36" s="9"/>
      <c r="G36" s="10"/>
      <c r="H36" s="27"/>
      <c r="I36" s="27"/>
      <c r="J36" s="27"/>
      <c r="K36" s="27"/>
      <c r="L36" s="27"/>
      <c r="M36" s="27"/>
      <c r="N36" s="27"/>
      <c r="O36" s="12">
        <f t="shared" si="0"/>
        <v>0</v>
      </c>
      <c r="P36" s="13"/>
      <c r="Q36" s="14"/>
    </row>
    <row r="37" spans="1:17" ht="15.75" x14ac:dyDescent="0.25">
      <c r="A37" s="5" t="str">
        <f ca="1">IFERROR(__xludf.DUMMYFUNCTION("""COMPUTED_VALUE"""),"")</f>
        <v/>
      </c>
      <c r="B37" s="17"/>
      <c r="C37" s="15"/>
      <c r="D37" s="16" t="str">
        <f ca="1">IFERROR(__xludf.DUMMYFUNCTION("""COMPUTED_VALUE"""),"")</f>
        <v/>
      </c>
      <c r="E37" s="8" t="str">
        <f ca="1">IFERROR(__xludf.DUMMYFUNCTION("""COMPUTED_VALUE"""),"")</f>
        <v/>
      </c>
      <c r="F37" s="9"/>
      <c r="G37" s="10"/>
      <c r="H37" s="27"/>
      <c r="I37" s="27"/>
      <c r="J37" s="27"/>
      <c r="K37" s="27"/>
      <c r="L37" s="27"/>
      <c r="M37" s="27"/>
      <c r="N37" s="27"/>
      <c r="O37" s="12">
        <f t="shared" si="0"/>
        <v>0</v>
      </c>
      <c r="P37" s="13"/>
      <c r="Q37" s="14"/>
    </row>
    <row r="38" spans="1:17" ht="15.75" x14ac:dyDescent="0.25">
      <c r="A38" s="5" t="str">
        <f ca="1">IFERROR(__xludf.DUMMYFUNCTION("""COMPUTED_VALUE"""),"")</f>
        <v/>
      </c>
      <c r="B38" s="17"/>
      <c r="C38" s="15"/>
      <c r="D38" s="16" t="str">
        <f ca="1">IFERROR(__xludf.DUMMYFUNCTION("""COMPUTED_VALUE"""),"")</f>
        <v/>
      </c>
      <c r="E38" s="8" t="str">
        <f ca="1">IFERROR(__xludf.DUMMYFUNCTION("""COMPUTED_VALUE"""),"")</f>
        <v/>
      </c>
      <c r="F38" s="9"/>
      <c r="G38" s="10"/>
      <c r="H38" s="27"/>
      <c r="I38" s="27"/>
      <c r="J38" s="27"/>
      <c r="K38" s="27"/>
      <c r="L38" s="27"/>
      <c r="M38" s="27"/>
      <c r="N38" s="27"/>
      <c r="O38" s="12">
        <f t="shared" si="0"/>
        <v>0</v>
      </c>
      <c r="P38" s="13"/>
      <c r="Q38" s="14"/>
    </row>
    <row r="39" spans="1:17" ht="15.75" x14ac:dyDescent="0.25">
      <c r="A39" s="5" t="str">
        <f ca="1">IFERROR(__xludf.DUMMYFUNCTION("""COMPUTED_VALUE"""),"")</f>
        <v/>
      </c>
      <c r="B39" s="17"/>
      <c r="C39" s="15"/>
      <c r="D39" s="16" t="str">
        <f ca="1">IFERROR(__xludf.DUMMYFUNCTION("""COMPUTED_VALUE"""),"")</f>
        <v/>
      </c>
      <c r="E39" s="8" t="str">
        <f ca="1">IFERROR(__xludf.DUMMYFUNCTION("""COMPUTED_VALUE"""),"")</f>
        <v/>
      </c>
      <c r="F39" s="9"/>
      <c r="G39" s="10"/>
      <c r="H39" s="27"/>
      <c r="I39" s="27"/>
      <c r="J39" s="27"/>
      <c r="K39" s="27"/>
      <c r="L39" s="27"/>
      <c r="M39" s="27"/>
      <c r="N39" s="27"/>
      <c r="O39" s="12">
        <f t="shared" si="0"/>
        <v>0</v>
      </c>
      <c r="P39" s="13"/>
      <c r="Q39" s="14"/>
    </row>
    <row r="40" spans="1:17" ht="15.75" x14ac:dyDescent="0.25">
      <c r="A40" s="5" t="str">
        <f ca="1">IFERROR(__xludf.DUMMYFUNCTION("""COMPUTED_VALUE"""),"")</f>
        <v/>
      </c>
      <c r="B40" s="17"/>
      <c r="C40" s="15"/>
      <c r="D40" s="16" t="str">
        <f ca="1">IFERROR(__xludf.DUMMYFUNCTION("""COMPUTED_VALUE"""),"")</f>
        <v/>
      </c>
      <c r="E40" s="8" t="str">
        <f ca="1">IFERROR(__xludf.DUMMYFUNCTION("""COMPUTED_VALUE"""),"")</f>
        <v/>
      </c>
      <c r="F40" s="9"/>
      <c r="G40" s="10"/>
      <c r="H40" s="27"/>
      <c r="I40" s="27"/>
      <c r="J40" s="27"/>
      <c r="K40" s="27"/>
      <c r="L40" s="27"/>
      <c r="M40" s="27"/>
      <c r="N40" s="27"/>
      <c r="O40" s="12">
        <f t="shared" si="0"/>
        <v>0</v>
      </c>
      <c r="P40" s="13"/>
      <c r="Q40" s="14"/>
    </row>
    <row r="41" spans="1:17" ht="15.75" x14ac:dyDescent="0.25">
      <c r="A41" s="5" t="str">
        <f ca="1">IFERROR(__xludf.DUMMYFUNCTION("""COMPUTED_VALUE"""),"")</f>
        <v/>
      </c>
      <c r="B41" s="17"/>
      <c r="C41" s="15"/>
      <c r="D41" s="16" t="str">
        <f ca="1">IFERROR(__xludf.DUMMYFUNCTION("""COMPUTED_VALUE"""),"")</f>
        <v/>
      </c>
      <c r="E41" s="8" t="str">
        <f ca="1">IFERROR(__xludf.DUMMYFUNCTION("""COMPUTED_VALUE"""),"")</f>
        <v/>
      </c>
      <c r="F41" s="9"/>
      <c r="G41" s="10"/>
      <c r="H41" s="27"/>
      <c r="I41" s="27"/>
      <c r="J41" s="27"/>
      <c r="K41" s="27"/>
      <c r="L41" s="27"/>
      <c r="M41" s="27"/>
      <c r="N41" s="27"/>
      <c r="O41" s="12">
        <f t="shared" si="0"/>
        <v>0</v>
      </c>
      <c r="P41" s="13"/>
      <c r="Q41" s="14"/>
    </row>
    <row r="42" spans="1:17" ht="15.75" x14ac:dyDescent="0.25">
      <c r="A42" s="5" t="str">
        <f ca="1">IFERROR(__xludf.DUMMYFUNCTION("""COMPUTED_VALUE"""),"")</f>
        <v/>
      </c>
      <c r="B42" s="17"/>
      <c r="C42" s="15"/>
      <c r="D42" s="16" t="str">
        <f ca="1">IFERROR(__xludf.DUMMYFUNCTION("""COMPUTED_VALUE"""),"")</f>
        <v/>
      </c>
      <c r="E42" s="8" t="str">
        <f ca="1">IFERROR(__xludf.DUMMYFUNCTION("""COMPUTED_VALUE"""),"")</f>
        <v/>
      </c>
      <c r="F42" s="9"/>
      <c r="G42" s="10"/>
      <c r="H42" s="27"/>
      <c r="I42" s="27"/>
      <c r="J42" s="27"/>
      <c r="K42" s="27"/>
      <c r="L42" s="27"/>
      <c r="M42" s="27"/>
      <c r="N42" s="27"/>
      <c r="O42" s="12">
        <f t="shared" si="0"/>
        <v>0</v>
      </c>
      <c r="P42" s="13"/>
      <c r="Q42" s="14"/>
    </row>
    <row r="43" spans="1:17" ht="15.75" x14ac:dyDescent="0.25">
      <c r="A43" s="5" t="str">
        <f ca="1">IFERROR(__xludf.DUMMYFUNCTION("""COMPUTED_VALUE"""),"")</f>
        <v/>
      </c>
      <c r="B43" s="17"/>
      <c r="C43" s="15"/>
      <c r="D43" s="16" t="str">
        <f ca="1">IFERROR(__xludf.DUMMYFUNCTION("""COMPUTED_VALUE"""),"")</f>
        <v/>
      </c>
      <c r="E43" s="8" t="str">
        <f ca="1">IFERROR(__xludf.DUMMYFUNCTION("""COMPUTED_VALUE"""),"")</f>
        <v/>
      </c>
      <c r="F43" s="9"/>
      <c r="G43" s="10"/>
      <c r="H43" s="27"/>
      <c r="I43" s="27"/>
      <c r="J43" s="27"/>
      <c r="K43" s="27"/>
      <c r="L43" s="27"/>
      <c r="M43" s="27"/>
      <c r="N43" s="27"/>
      <c r="O43" s="12">
        <f t="shared" si="0"/>
        <v>0</v>
      </c>
      <c r="P43" s="13"/>
      <c r="Q43" s="14"/>
    </row>
    <row r="44" spans="1:17" ht="15.75" x14ac:dyDescent="0.25">
      <c r="A44" s="5" t="str">
        <f ca="1">IFERROR(__xludf.DUMMYFUNCTION("""COMPUTED_VALUE"""),"")</f>
        <v/>
      </c>
      <c r="B44" s="17"/>
      <c r="C44" s="15"/>
      <c r="D44" s="16" t="str">
        <f ca="1">IFERROR(__xludf.DUMMYFUNCTION("""COMPUTED_VALUE"""),"")</f>
        <v/>
      </c>
      <c r="E44" s="8" t="str">
        <f ca="1">IFERROR(__xludf.DUMMYFUNCTION("""COMPUTED_VALUE"""),"")</f>
        <v/>
      </c>
      <c r="F44" s="9"/>
      <c r="G44" s="10"/>
      <c r="H44" s="27"/>
      <c r="I44" s="27"/>
      <c r="J44" s="27"/>
      <c r="K44" s="27"/>
      <c r="L44" s="27"/>
      <c r="M44" s="27"/>
      <c r="N44" s="27"/>
      <c r="O44" s="12">
        <f t="shared" si="0"/>
        <v>0</v>
      </c>
      <c r="P44" s="13"/>
      <c r="Q44" s="14"/>
    </row>
    <row r="45" spans="1:17" ht="15.75" x14ac:dyDescent="0.25">
      <c r="A45" s="5" t="str">
        <f ca="1">IFERROR(__xludf.DUMMYFUNCTION("""COMPUTED_VALUE"""),"")</f>
        <v/>
      </c>
      <c r="B45" s="17"/>
      <c r="C45" s="15"/>
      <c r="D45" s="16" t="str">
        <f ca="1">IFERROR(__xludf.DUMMYFUNCTION("""COMPUTED_VALUE"""),"")</f>
        <v/>
      </c>
      <c r="E45" s="8" t="str">
        <f ca="1">IFERROR(__xludf.DUMMYFUNCTION("""COMPUTED_VALUE"""),"")</f>
        <v/>
      </c>
      <c r="F45" s="9"/>
      <c r="G45" s="10"/>
      <c r="H45" s="27"/>
      <c r="I45" s="27"/>
      <c r="J45" s="27"/>
      <c r="K45" s="27"/>
      <c r="L45" s="27"/>
      <c r="M45" s="27"/>
      <c r="N45" s="27"/>
      <c r="O45" s="12">
        <f t="shared" si="0"/>
        <v>0</v>
      </c>
      <c r="P45" s="13"/>
      <c r="Q45" s="14"/>
    </row>
    <row r="46" spans="1:17" ht="15.75" x14ac:dyDescent="0.25">
      <c r="A46" s="5" t="str">
        <f ca="1">IFERROR(__xludf.DUMMYFUNCTION("""COMPUTED_VALUE"""),"")</f>
        <v/>
      </c>
      <c r="B46" s="17"/>
      <c r="C46" s="15"/>
      <c r="D46" s="16" t="str">
        <f ca="1">IFERROR(__xludf.DUMMYFUNCTION("""COMPUTED_VALUE"""),"")</f>
        <v/>
      </c>
      <c r="E46" s="8" t="str">
        <f ca="1">IFERROR(__xludf.DUMMYFUNCTION("""COMPUTED_VALUE"""),"")</f>
        <v/>
      </c>
      <c r="F46" s="9"/>
      <c r="G46" s="10"/>
      <c r="H46" s="27"/>
      <c r="I46" s="27"/>
      <c r="J46" s="27"/>
      <c r="K46" s="27"/>
      <c r="L46" s="27"/>
      <c r="M46" s="27"/>
      <c r="N46" s="27"/>
      <c r="O46" s="12">
        <f t="shared" si="0"/>
        <v>0</v>
      </c>
      <c r="P46" s="13"/>
      <c r="Q46" s="14"/>
    </row>
    <row r="47" spans="1:17" ht="15.75" x14ac:dyDescent="0.25">
      <c r="A47" s="5" t="str">
        <f ca="1">IFERROR(__xludf.DUMMYFUNCTION("""COMPUTED_VALUE"""),"")</f>
        <v/>
      </c>
      <c r="B47" s="17"/>
      <c r="C47" s="15"/>
      <c r="D47" s="16" t="str">
        <f ca="1">IFERROR(__xludf.DUMMYFUNCTION("""COMPUTED_VALUE"""),"")</f>
        <v/>
      </c>
      <c r="E47" s="8" t="str">
        <f ca="1">IFERROR(__xludf.DUMMYFUNCTION("""COMPUTED_VALUE"""),"")</f>
        <v/>
      </c>
      <c r="F47" s="9"/>
      <c r="G47" s="10"/>
      <c r="H47" s="27"/>
      <c r="I47" s="27"/>
      <c r="J47" s="27"/>
      <c r="K47" s="27"/>
      <c r="L47" s="27"/>
      <c r="M47" s="27"/>
      <c r="N47" s="27"/>
      <c r="O47" s="12">
        <f t="shared" si="0"/>
        <v>0</v>
      </c>
      <c r="P47" s="13"/>
      <c r="Q47" s="14"/>
    </row>
    <row r="48" spans="1:17" ht="15.75" x14ac:dyDescent="0.25">
      <c r="A48" s="5" t="str">
        <f ca="1">IFERROR(__xludf.DUMMYFUNCTION("""COMPUTED_VALUE"""),"")</f>
        <v/>
      </c>
      <c r="B48" s="17"/>
      <c r="C48" s="15"/>
      <c r="D48" s="16" t="str">
        <f ca="1">IFERROR(__xludf.DUMMYFUNCTION("""COMPUTED_VALUE"""),"")</f>
        <v/>
      </c>
      <c r="E48" s="8" t="str">
        <f ca="1">IFERROR(__xludf.DUMMYFUNCTION("""COMPUTED_VALUE"""),"")</f>
        <v/>
      </c>
      <c r="F48" s="9"/>
      <c r="G48" s="10"/>
      <c r="H48" s="27"/>
      <c r="I48" s="27"/>
      <c r="J48" s="27"/>
      <c r="K48" s="27"/>
      <c r="L48" s="27"/>
      <c r="M48" s="27"/>
      <c r="N48" s="27"/>
      <c r="O48" s="12">
        <f t="shared" si="0"/>
        <v>0</v>
      </c>
      <c r="P48" s="13"/>
      <c r="Q48" s="14"/>
    </row>
    <row r="49" spans="1:17" ht="15.75" x14ac:dyDescent="0.25">
      <c r="A49" s="5" t="str">
        <f ca="1">IFERROR(__xludf.DUMMYFUNCTION("""COMPUTED_VALUE"""),"")</f>
        <v/>
      </c>
      <c r="B49" s="17"/>
      <c r="C49" s="15"/>
      <c r="D49" s="16" t="str">
        <f ca="1">IFERROR(__xludf.DUMMYFUNCTION("""COMPUTED_VALUE"""),"")</f>
        <v/>
      </c>
      <c r="E49" s="8" t="str">
        <f ca="1">IFERROR(__xludf.DUMMYFUNCTION("""COMPUTED_VALUE"""),"")</f>
        <v/>
      </c>
      <c r="F49" s="9"/>
      <c r="G49" s="10"/>
      <c r="H49" s="27"/>
      <c r="I49" s="27"/>
      <c r="J49" s="27"/>
      <c r="K49" s="27"/>
      <c r="L49" s="27"/>
      <c r="M49" s="27"/>
      <c r="N49" s="27"/>
      <c r="O49" s="12">
        <f t="shared" si="0"/>
        <v>0</v>
      </c>
      <c r="P49" s="13"/>
      <c r="Q49" s="14"/>
    </row>
    <row r="50" spans="1:17" ht="15.75" x14ac:dyDescent="0.25">
      <c r="A50" s="5" t="str">
        <f ca="1">IFERROR(__xludf.DUMMYFUNCTION("""COMPUTED_VALUE"""),"")</f>
        <v/>
      </c>
      <c r="B50" s="17"/>
      <c r="C50" s="15"/>
      <c r="D50" s="16" t="str">
        <f ca="1">IFERROR(__xludf.DUMMYFUNCTION("""COMPUTED_VALUE"""),"")</f>
        <v/>
      </c>
      <c r="E50" s="8" t="str">
        <f ca="1">IFERROR(__xludf.DUMMYFUNCTION("""COMPUTED_VALUE"""),"")</f>
        <v/>
      </c>
      <c r="F50" s="9"/>
      <c r="G50" s="10"/>
      <c r="H50" s="27"/>
      <c r="I50" s="27"/>
      <c r="J50" s="27"/>
      <c r="K50" s="27"/>
      <c r="L50" s="27"/>
      <c r="M50" s="27"/>
      <c r="N50" s="27"/>
      <c r="O50" s="12">
        <f t="shared" si="0"/>
        <v>0</v>
      </c>
      <c r="P50" s="13"/>
      <c r="Q50" s="14"/>
    </row>
    <row r="51" spans="1:17" ht="15.75" x14ac:dyDescent="0.25">
      <c r="A51" s="5" t="str">
        <f ca="1">IFERROR(__xludf.DUMMYFUNCTION("""COMPUTED_VALUE"""),"")</f>
        <v/>
      </c>
      <c r="B51" s="17"/>
      <c r="C51" s="15"/>
      <c r="D51" s="16" t="str">
        <f ca="1">IFERROR(__xludf.DUMMYFUNCTION("""COMPUTED_VALUE"""),"")</f>
        <v/>
      </c>
      <c r="E51" s="8" t="str">
        <f ca="1">IFERROR(__xludf.DUMMYFUNCTION("""COMPUTED_VALUE"""),"")</f>
        <v/>
      </c>
      <c r="F51" s="9"/>
      <c r="G51" s="10"/>
      <c r="H51" s="27"/>
      <c r="I51" s="27"/>
      <c r="J51" s="27"/>
      <c r="K51" s="27"/>
      <c r="L51" s="27"/>
      <c r="M51" s="27"/>
      <c r="N51" s="27"/>
      <c r="O51" s="12">
        <f t="shared" si="0"/>
        <v>0</v>
      </c>
      <c r="P51" s="13"/>
      <c r="Q51" s="14"/>
    </row>
    <row r="52" spans="1:17" ht="15.75" x14ac:dyDescent="0.25">
      <c r="A52" s="5" t="str">
        <f ca="1">IFERROR(__xludf.DUMMYFUNCTION("""COMPUTED_VALUE"""),"")</f>
        <v/>
      </c>
      <c r="B52" s="17"/>
      <c r="C52" s="15"/>
      <c r="D52" s="16" t="str">
        <f ca="1">IFERROR(__xludf.DUMMYFUNCTION("""COMPUTED_VALUE"""),"")</f>
        <v/>
      </c>
      <c r="E52" s="8" t="str">
        <f ca="1">IFERROR(__xludf.DUMMYFUNCTION("""COMPUTED_VALUE"""),"")</f>
        <v/>
      </c>
      <c r="F52" s="9"/>
      <c r="G52" s="10"/>
      <c r="H52" s="27"/>
      <c r="I52" s="27"/>
      <c r="J52" s="27"/>
      <c r="K52" s="27"/>
      <c r="L52" s="27"/>
      <c r="M52" s="27"/>
      <c r="N52" s="27"/>
      <c r="O52" s="12">
        <f t="shared" si="0"/>
        <v>0</v>
      </c>
      <c r="P52" s="13"/>
      <c r="Q52" s="14"/>
    </row>
    <row r="53" spans="1:17" ht="15.75" x14ac:dyDescent="0.25">
      <c r="A53" s="5" t="str">
        <f ca="1">IFERROR(__xludf.DUMMYFUNCTION("""COMPUTED_VALUE"""),"")</f>
        <v/>
      </c>
      <c r="B53" s="17"/>
      <c r="C53" s="15"/>
      <c r="D53" s="16" t="str">
        <f ca="1">IFERROR(__xludf.DUMMYFUNCTION("""COMPUTED_VALUE"""),"")</f>
        <v/>
      </c>
      <c r="E53" s="8" t="str">
        <f ca="1">IFERROR(__xludf.DUMMYFUNCTION("""COMPUTED_VALUE"""),"")</f>
        <v/>
      </c>
      <c r="F53" s="9"/>
      <c r="G53" s="10"/>
      <c r="H53" s="27"/>
      <c r="I53" s="27"/>
      <c r="J53" s="27"/>
      <c r="K53" s="27"/>
      <c r="L53" s="27"/>
      <c r="M53" s="27"/>
      <c r="N53" s="27"/>
      <c r="O53" s="12">
        <f t="shared" si="0"/>
        <v>0</v>
      </c>
      <c r="P53" s="13"/>
      <c r="Q53" s="14"/>
    </row>
    <row r="54" spans="1:17" ht="15.75" x14ac:dyDescent="0.25">
      <c r="A54" s="5" t="str">
        <f ca="1">IFERROR(__xludf.DUMMYFUNCTION("""COMPUTED_VALUE"""),"")</f>
        <v/>
      </c>
      <c r="B54" s="17"/>
      <c r="C54" s="15"/>
      <c r="D54" s="16" t="str">
        <f ca="1">IFERROR(__xludf.DUMMYFUNCTION("""COMPUTED_VALUE"""),"")</f>
        <v/>
      </c>
      <c r="E54" s="8" t="str">
        <f ca="1">IFERROR(__xludf.DUMMYFUNCTION("""COMPUTED_VALUE"""),"")</f>
        <v/>
      </c>
      <c r="F54" s="9"/>
      <c r="G54" s="10"/>
      <c r="H54" s="27"/>
      <c r="I54" s="27"/>
      <c r="J54" s="27"/>
      <c r="K54" s="27"/>
      <c r="L54" s="27"/>
      <c r="M54" s="27"/>
      <c r="N54" s="27"/>
      <c r="O54" s="12">
        <f t="shared" si="0"/>
        <v>0</v>
      </c>
      <c r="P54" s="13"/>
      <c r="Q54" s="14"/>
    </row>
    <row r="55" spans="1:17" ht="15.75" x14ac:dyDescent="0.25">
      <c r="A55" s="5" t="str">
        <f ca="1">IFERROR(__xludf.DUMMYFUNCTION("""COMPUTED_VALUE"""),"")</f>
        <v/>
      </c>
      <c r="B55" s="17"/>
      <c r="C55" s="15"/>
      <c r="D55" s="16" t="str">
        <f ca="1">IFERROR(__xludf.DUMMYFUNCTION("""COMPUTED_VALUE"""),"")</f>
        <v/>
      </c>
      <c r="E55" s="8" t="str">
        <f ca="1">IFERROR(__xludf.DUMMYFUNCTION("""COMPUTED_VALUE"""),"")</f>
        <v/>
      </c>
      <c r="F55" s="9"/>
      <c r="G55" s="10"/>
      <c r="H55" s="27"/>
      <c r="I55" s="27"/>
      <c r="J55" s="27"/>
      <c r="K55" s="27"/>
      <c r="L55" s="27"/>
      <c r="M55" s="27"/>
      <c r="N55" s="27"/>
      <c r="O55" s="12">
        <f t="shared" si="0"/>
        <v>0</v>
      </c>
      <c r="P55" s="13"/>
      <c r="Q55" s="14"/>
    </row>
    <row r="56" spans="1:17" ht="15.75" x14ac:dyDescent="0.25">
      <c r="A56" s="5" t="str">
        <f ca="1">IFERROR(__xludf.DUMMYFUNCTION("""COMPUTED_VALUE"""),"")</f>
        <v/>
      </c>
      <c r="B56" s="17"/>
      <c r="C56" s="15"/>
      <c r="D56" s="16" t="str">
        <f ca="1">IFERROR(__xludf.DUMMYFUNCTION("""COMPUTED_VALUE"""),"")</f>
        <v/>
      </c>
      <c r="E56" s="8" t="str">
        <f ca="1">IFERROR(__xludf.DUMMYFUNCTION("""COMPUTED_VALUE"""),"")</f>
        <v/>
      </c>
      <c r="F56" s="9"/>
      <c r="G56" s="10"/>
      <c r="H56" s="27"/>
      <c r="I56" s="27"/>
      <c r="J56" s="27"/>
      <c r="K56" s="27"/>
      <c r="L56" s="27"/>
      <c r="M56" s="27"/>
      <c r="N56" s="27"/>
      <c r="O56" s="12">
        <f t="shared" si="0"/>
        <v>0</v>
      </c>
      <c r="P56" s="13"/>
      <c r="Q56" s="14"/>
    </row>
    <row r="57" spans="1:17" ht="15.75" x14ac:dyDescent="0.25">
      <c r="A57" s="5" t="str">
        <f ca="1">IFERROR(__xludf.DUMMYFUNCTION("""COMPUTED_VALUE"""),"")</f>
        <v/>
      </c>
      <c r="B57" s="17"/>
      <c r="C57" s="15"/>
      <c r="D57" s="16" t="str">
        <f ca="1">IFERROR(__xludf.DUMMYFUNCTION("""COMPUTED_VALUE"""),"")</f>
        <v/>
      </c>
      <c r="E57" s="8" t="str">
        <f ca="1">IFERROR(__xludf.DUMMYFUNCTION("""COMPUTED_VALUE"""),"")</f>
        <v/>
      </c>
      <c r="F57" s="9"/>
      <c r="G57" s="10"/>
      <c r="H57" s="27"/>
      <c r="I57" s="27"/>
      <c r="J57" s="27"/>
      <c r="K57" s="27"/>
      <c r="L57" s="27"/>
      <c r="M57" s="27"/>
      <c r="N57" s="27"/>
      <c r="O57" s="12">
        <f t="shared" si="0"/>
        <v>0</v>
      </c>
      <c r="P57" s="13"/>
      <c r="Q57" s="14"/>
    </row>
    <row r="58" spans="1:17" ht="15.75" x14ac:dyDescent="0.25">
      <c r="A58" s="5" t="str">
        <f ca="1">IFERROR(__xludf.DUMMYFUNCTION("""COMPUTED_VALUE"""),"")</f>
        <v/>
      </c>
      <c r="B58" s="17"/>
      <c r="C58" s="15"/>
      <c r="D58" s="16" t="str">
        <f ca="1">IFERROR(__xludf.DUMMYFUNCTION("""COMPUTED_VALUE"""),"")</f>
        <v/>
      </c>
      <c r="E58" s="8" t="str">
        <f ca="1">IFERROR(__xludf.DUMMYFUNCTION("""COMPUTED_VALUE"""),"")</f>
        <v/>
      </c>
      <c r="F58" s="9"/>
      <c r="G58" s="10"/>
      <c r="H58" s="27"/>
      <c r="I58" s="27"/>
      <c r="J58" s="27"/>
      <c r="K58" s="27"/>
      <c r="L58" s="27"/>
      <c r="M58" s="27"/>
      <c r="N58" s="27"/>
      <c r="O58" s="12">
        <f t="shared" si="0"/>
        <v>0</v>
      </c>
      <c r="P58" s="13"/>
      <c r="Q58" s="14"/>
    </row>
    <row r="59" spans="1:17" ht="15.75" x14ac:dyDescent="0.25">
      <c r="A59" s="5" t="str">
        <f ca="1">IFERROR(__xludf.DUMMYFUNCTION("""COMPUTED_VALUE"""),"")</f>
        <v/>
      </c>
      <c r="B59" s="17"/>
      <c r="C59" s="15"/>
      <c r="D59" s="16" t="str">
        <f ca="1">IFERROR(__xludf.DUMMYFUNCTION("""COMPUTED_VALUE"""),"")</f>
        <v/>
      </c>
      <c r="E59" s="8" t="str">
        <f ca="1">IFERROR(__xludf.DUMMYFUNCTION("""COMPUTED_VALUE"""),"")</f>
        <v/>
      </c>
      <c r="F59" s="9"/>
      <c r="G59" s="10"/>
      <c r="H59" s="27"/>
      <c r="I59" s="27"/>
      <c r="J59" s="27"/>
      <c r="K59" s="27"/>
      <c r="L59" s="27"/>
      <c r="M59" s="27"/>
      <c r="N59" s="27"/>
      <c r="O59" s="12">
        <f t="shared" si="0"/>
        <v>0</v>
      </c>
      <c r="P59" s="13"/>
      <c r="Q59" s="14"/>
    </row>
    <row r="60" spans="1:17" ht="15.75" x14ac:dyDescent="0.25">
      <c r="A60" s="5" t="str">
        <f ca="1">IFERROR(__xludf.DUMMYFUNCTION("""COMPUTED_VALUE"""),"")</f>
        <v/>
      </c>
      <c r="B60" s="17"/>
      <c r="C60" s="15"/>
      <c r="D60" s="16" t="str">
        <f ca="1">IFERROR(__xludf.DUMMYFUNCTION("""COMPUTED_VALUE"""),"")</f>
        <v/>
      </c>
      <c r="E60" s="8" t="str">
        <f ca="1">IFERROR(__xludf.DUMMYFUNCTION("""COMPUTED_VALUE"""),"")</f>
        <v/>
      </c>
      <c r="F60" s="9"/>
      <c r="G60" s="10"/>
      <c r="H60" s="27"/>
      <c r="I60" s="27"/>
      <c r="J60" s="27"/>
      <c r="K60" s="27"/>
      <c r="L60" s="27"/>
      <c r="M60" s="27"/>
      <c r="N60" s="27"/>
      <c r="O60" s="12">
        <f t="shared" si="0"/>
        <v>0</v>
      </c>
      <c r="P60" s="13"/>
      <c r="Q60" s="14"/>
    </row>
    <row r="61" spans="1:17" ht="15.75" x14ac:dyDescent="0.25">
      <c r="A61" s="5" t="str">
        <f ca="1">IFERROR(__xludf.DUMMYFUNCTION("""COMPUTED_VALUE"""),"")</f>
        <v/>
      </c>
      <c r="B61" s="17"/>
      <c r="C61" s="15"/>
      <c r="D61" s="16" t="str">
        <f ca="1">IFERROR(__xludf.DUMMYFUNCTION("""COMPUTED_VALUE"""),"")</f>
        <v/>
      </c>
      <c r="E61" s="8" t="str">
        <f ca="1">IFERROR(__xludf.DUMMYFUNCTION("""COMPUTED_VALUE"""),"")</f>
        <v/>
      </c>
      <c r="F61" s="9"/>
      <c r="G61" s="10"/>
      <c r="H61" s="27"/>
      <c r="I61" s="27"/>
      <c r="J61" s="27"/>
      <c r="K61" s="27"/>
      <c r="L61" s="27"/>
      <c r="M61" s="27"/>
      <c r="N61" s="27"/>
      <c r="O61" s="12">
        <f t="shared" si="0"/>
        <v>0</v>
      </c>
      <c r="P61" s="13"/>
      <c r="Q61" s="14"/>
    </row>
    <row r="62" spans="1:17" ht="15.75" x14ac:dyDescent="0.25">
      <c r="A62" s="5" t="str">
        <f ca="1">IFERROR(__xludf.DUMMYFUNCTION("""COMPUTED_VALUE"""),"")</f>
        <v/>
      </c>
      <c r="B62" s="17"/>
      <c r="C62" s="15"/>
      <c r="D62" s="16" t="str">
        <f ca="1">IFERROR(__xludf.DUMMYFUNCTION("""COMPUTED_VALUE"""),"")</f>
        <v/>
      </c>
      <c r="E62" s="8" t="str">
        <f ca="1">IFERROR(__xludf.DUMMYFUNCTION("""COMPUTED_VALUE"""),"")</f>
        <v/>
      </c>
      <c r="F62" s="9"/>
      <c r="G62" s="10"/>
      <c r="H62" s="27"/>
      <c r="I62" s="27"/>
      <c r="J62" s="27"/>
      <c r="K62" s="27"/>
      <c r="L62" s="27"/>
      <c r="M62" s="27"/>
      <c r="N62" s="27"/>
      <c r="O62" s="12">
        <f t="shared" si="0"/>
        <v>0</v>
      </c>
      <c r="P62" s="13"/>
      <c r="Q62" s="14"/>
    </row>
    <row r="63" spans="1:17" ht="15.75" x14ac:dyDescent="0.25">
      <c r="A63" s="5" t="str">
        <f ca="1">IFERROR(__xludf.DUMMYFUNCTION("""COMPUTED_VALUE"""),"")</f>
        <v/>
      </c>
      <c r="B63" s="17"/>
      <c r="C63" s="15"/>
      <c r="D63" s="16" t="str">
        <f ca="1">IFERROR(__xludf.DUMMYFUNCTION("""COMPUTED_VALUE"""),"")</f>
        <v/>
      </c>
      <c r="E63" s="8" t="str">
        <f ca="1">IFERROR(__xludf.DUMMYFUNCTION("""COMPUTED_VALUE"""),"")</f>
        <v/>
      </c>
      <c r="F63" s="9"/>
      <c r="G63" s="10"/>
      <c r="H63" s="27"/>
      <c r="I63" s="27"/>
      <c r="J63" s="27"/>
      <c r="K63" s="27"/>
      <c r="L63" s="27"/>
      <c r="M63" s="27"/>
      <c r="N63" s="27"/>
      <c r="O63" s="12">
        <f t="shared" si="0"/>
        <v>0</v>
      </c>
      <c r="P63" s="13"/>
      <c r="Q63" s="14"/>
    </row>
    <row r="64" spans="1:17" ht="15.75" x14ac:dyDescent="0.25">
      <c r="A64" s="5" t="str">
        <f ca="1">IFERROR(__xludf.DUMMYFUNCTION("""COMPUTED_VALUE"""),"")</f>
        <v/>
      </c>
      <c r="B64" s="17"/>
      <c r="C64" s="15"/>
      <c r="D64" s="16"/>
      <c r="E64" s="8"/>
      <c r="F64" s="9"/>
      <c r="G64" s="10"/>
      <c r="H64" s="27"/>
      <c r="I64" s="27"/>
      <c r="J64" s="27"/>
      <c r="K64" s="27"/>
      <c r="L64" s="27"/>
      <c r="M64" s="27"/>
      <c r="N64" s="27"/>
      <c r="O64" s="12">
        <f t="shared" si="0"/>
        <v>0</v>
      </c>
      <c r="P64" s="13"/>
      <c r="Q64" s="14"/>
    </row>
    <row r="65" spans="1:17" ht="15.75" x14ac:dyDescent="0.25">
      <c r="A65" s="5" t="str">
        <f ca="1">IFERROR(__xludf.DUMMYFUNCTION("""COMPUTED_VALUE"""),"")</f>
        <v/>
      </c>
      <c r="B65" s="17"/>
      <c r="C65" s="15"/>
      <c r="D65" s="16"/>
      <c r="E65" s="8"/>
      <c r="F65" s="9"/>
      <c r="G65" s="10"/>
      <c r="H65" s="27"/>
      <c r="I65" s="27"/>
      <c r="J65" s="27"/>
      <c r="K65" s="27"/>
      <c r="L65" s="27"/>
      <c r="M65" s="27"/>
      <c r="N65" s="27"/>
      <c r="O65" s="12">
        <f t="shared" si="0"/>
        <v>0</v>
      </c>
      <c r="P65" s="13"/>
      <c r="Q65" s="14"/>
    </row>
    <row r="66" spans="1:17" ht="15.75" x14ac:dyDescent="0.25">
      <c r="A66" s="5"/>
      <c r="B66" s="17"/>
      <c r="C66" s="15"/>
      <c r="D66" s="16"/>
      <c r="E66" s="8"/>
      <c r="F66" s="9"/>
      <c r="G66" s="10"/>
      <c r="H66" s="27"/>
      <c r="I66" s="27"/>
      <c r="J66" s="27"/>
      <c r="K66" s="27"/>
      <c r="L66" s="27"/>
      <c r="M66" s="27"/>
      <c r="N66" s="27"/>
      <c r="O66" s="12">
        <f t="shared" si="0"/>
        <v>0</v>
      </c>
      <c r="P66" s="13"/>
      <c r="Q66" s="14"/>
    </row>
    <row r="67" spans="1:17" ht="15.75" x14ac:dyDescent="0.25">
      <c r="A67" s="5"/>
      <c r="B67" s="17"/>
      <c r="C67" s="15"/>
      <c r="D67" s="16"/>
      <c r="E67" s="8"/>
      <c r="F67" s="9"/>
      <c r="G67" s="10"/>
      <c r="H67" s="27"/>
      <c r="I67" s="27"/>
      <c r="J67" s="27"/>
      <c r="K67" s="27"/>
      <c r="L67" s="27"/>
      <c r="M67" s="27"/>
      <c r="N67" s="27"/>
      <c r="O67" s="12">
        <f t="shared" si="0"/>
        <v>0</v>
      </c>
      <c r="P67" s="13"/>
      <c r="Q67" s="14"/>
    </row>
    <row r="68" spans="1:17" ht="15.75" x14ac:dyDescent="0.25">
      <c r="A68" s="5"/>
      <c r="B68" s="17"/>
      <c r="C68" s="15"/>
      <c r="D68" s="16"/>
      <c r="E68" s="8"/>
      <c r="F68" s="9"/>
      <c r="G68" s="10"/>
      <c r="H68" s="27"/>
      <c r="I68" s="27"/>
      <c r="J68" s="27"/>
      <c r="K68" s="27"/>
      <c r="L68" s="27"/>
      <c r="M68" s="27"/>
      <c r="N68" s="27"/>
      <c r="O68" s="12">
        <f t="shared" si="0"/>
        <v>0</v>
      </c>
      <c r="P68" s="13"/>
      <c r="Q68" s="14"/>
    </row>
    <row r="69" spans="1:17" ht="15.75" x14ac:dyDescent="0.25">
      <c r="A69" s="5"/>
      <c r="B69" s="17"/>
      <c r="C69" s="15"/>
      <c r="D69" s="16"/>
      <c r="E69" s="8"/>
      <c r="F69" s="9"/>
      <c r="G69" s="10"/>
      <c r="H69" s="27"/>
      <c r="I69" s="27"/>
      <c r="J69" s="27"/>
      <c r="K69" s="27"/>
      <c r="L69" s="27"/>
      <c r="M69" s="27"/>
      <c r="N69" s="27"/>
      <c r="O69" s="12">
        <f t="shared" si="0"/>
        <v>0</v>
      </c>
      <c r="P69" s="13"/>
      <c r="Q69" s="14"/>
    </row>
    <row r="70" spans="1:17" ht="15.75" x14ac:dyDescent="0.25">
      <c r="A70" s="5"/>
      <c r="B70" s="17"/>
      <c r="C70" s="15"/>
      <c r="D70" s="16"/>
      <c r="E70" s="8"/>
      <c r="F70" s="9"/>
      <c r="G70" s="10"/>
      <c r="H70" s="27"/>
      <c r="I70" s="27"/>
      <c r="J70" s="27"/>
      <c r="K70" s="27"/>
      <c r="L70" s="27"/>
      <c r="M70" s="27"/>
      <c r="N70" s="27"/>
      <c r="O70" s="12">
        <f t="shared" si="0"/>
        <v>0</v>
      </c>
      <c r="P70" s="13"/>
      <c r="Q70" s="14"/>
    </row>
    <row r="71" spans="1:17" ht="15.75" x14ac:dyDescent="0.25">
      <c r="A71" s="5"/>
      <c r="B71" s="17"/>
      <c r="C71" s="15"/>
      <c r="D71" s="16"/>
      <c r="E71" s="8"/>
      <c r="F71" s="9"/>
      <c r="G71" s="10"/>
      <c r="H71" s="27"/>
      <c r="I71" s="27"/>
      <c r="J71" s="27"/>
      <c r="K71" s="27"/>
      <c r="L71" s="27"/>
      <c r="M71" s="27"/>
      <c r="N71" s="27"/>
      <c r="O71" s="12">
        <f t="shared" si="0"/>
        <v>0</v>
      </c>
      <c r="P71" s="13"/>
      <c r="Q71" s="14"/>
    </row>
    <row r="72" spans="1:17" ht="15.75" x14ac:dyDescent="0.25">
      <c r="A72" s="5"/>
      <c r="B72" s="17"/>
      <c r="C72" s="15"/>
      <c r="D72" s="16"/>
      <c r="E72" s="8"/>
      <c r="F72" s="9"/>
      <c r="G72" s="10"/>
      <c r="H72" s="27"/>
      <c r="I72" s="27"/>
      <c r="J72" s="27"/>
      <c r="K72" s="27"/>
      <c r="L72" s="27"/>
      <c r="M72" s="27"/>
      <c r="N72" s="27"/>
      <c r="O72" s="12">
        <f t="shared" si="0"/>
        <v>0</v>
      </c>
      <c r="P72" s="13"/>
      <c r="Q72" s="14"/>
    </row>
    <row r="73" spans="1:17" ht="15.75" x14ac:dyDescent="0.25">
      <c r="A73" s="5"/>
      <c r="B73" s="17"/>
      <c r="C73" s="15"/>
      <c r="D73" s="16"/>
      <c r="E73" s="8"/>
      <c r="F73" s="9"/>
      <c r="G73" s="10"/>
      <c r="H73" s="27"/>
      <c r="I73" s="27"/>
      <c r="J73" s="27"/>
      <c r="K73" s="27"/>
      <c r="L73" s="27"/>
      <c r="M73" s="27"/>
      <c r="N73" s="27"/>
      <c r="O73" s="12">
        <f t="shared" si="0"/>
        <v>0</v>
      </c>
      <c r="P73" s="13"/>
      <c r="Q73" s="14"/>
    </row>
    <row r="74" spans="1:17" ht="15.75" x14ac:dyDescent="0.25">
      <c r="A74" s="5"/>
      <c r="B74" s="17"/>
      <c r="C74" s="15"/>
      <c r="D74" s="16"/>
      <c r="E74" s="8"/>
      <c r="F74" s="9"/>
      <c r="G74" s="10"/>
      <c r="H74" s="27"/>
      <c r="I74" s="27"/>
      <c r="J74" s="27"/>
      <c r="K74" s="27"/>
      <c r="L74" s="27"/>
      <c r="M74" s="27"/>
      <c r="N74" s="27"/>
      <c r="O74" s="12">
        <f t="shared" si="0"/>
        <v>0</v>
      </c>
      <c r="P74" s="13"/>
      <c r="Q74" s="14"/>
    </row>
    <row r="75" spans="1:17" ht="15.75" x14ac:dyDescent="0.25">
      <c r="A75" s="5"/>
      <c r="B75" s="17"/>
      <c r="C75" s="15"/>
      <c r="D75" s="16"/>
      <c r="E75" s="8"/>
      <c r="F75" s="9"/>
      <c r="G75" s="10"/>
      <c r="H75" s="27"/>
      <c r="I75" s="27"/>
      <c r="J75" s="27"/>
      <c r="K75" s="27"/>
      <c r="L75" s="27"/>
      <c r="M75" s="27"/>
      <c r="N75" s="27"/>
      <c r="O75" s="12">
        <f t="shared" si="0"/>
        <v>0</v>
      </c>
      <c r="P75" s="13"/>
      <c r="Q75" s="14"/>
    </row>
    <row r="76" spans="1:17" ht="15.75" x14ac:dyDescent="0.25">
      <c r="A76" s="5"/>
      <c r="B76" s="17"/>
      <c r="C76" s="15"/>
      <c r="D76" s="16"/>
      <c r="E76" s="8"/>
      <c r="F76" s="9"/>
      <c r="G76" s="10"/>
      <c r="H76" s="27"/>
      <c r="I76" s="27"/>
      <c r="J76" s="27"/>
      <c r="K76" s="27"/>
      <c r="L76" s="27"/>
      <c r="M76" s="27"/>
      <c r="N76" s="27"/>
      <c r="O76" s="12">
        <f t="shared" si="0"/>
        <v>0</v>
      </c>
      <c r="P76" s="13"/>
      <c r="Q76" s="14"/>
    </row>
    <row r="77" spans="1:17" ht="15.75" x14ac:dyDescent="0.25">
      <c r="A77" s="5"/>
      <c r="B77" s="17"/>
      <c r="C77" s="15"/>
      <c r="D77" s="16"/>
      <c r="E77" s="8"/>
      <c r="F77" s="9"/>
      <c r="G77" s="10"/>
      <c r="H77" s="27"/>
      <c r="I77" s="27"/>
      <c r="J77" s="27"/>
      <c r="K77" s="27"/>
      <c r="L77" s="27"/>
      <c r="M77" s="27"/>
      <c r="N77" s="27"/>
      <c r="O77" s="12">
        <f t="shared" si="0"/>
        <v>0</v>
      </c>
      <c r="P77" s="13"/>
      <c r="Q77" s="14"/>
    </row>
    <row r="78" spans="1:17" ht="15.75" x14ac:dyDescent="0.25">
      <c r="A78" s="5"/>
      <c r="B78" s="17"/>
      <c r="C78" s="15"/>
      <c r="D78" s="16"/>
      <c r="E78" s="8"/>
      <c r="F78" s="9"/>
      <c r="G78" s="10"/>
      <c r="H78" s="27"/>
      <c r="I78" s="27"/>
      <c r="J78" s="27"/>
      <c r="K78" s="27"/>
      <c r="L78" s="27"/>
      <c r="M78" s="27"/>
      <c r="N78" s="27"/>
      <c r="O78" s="12">
        <f t="shared" si="0"/>
        <v>0</v>
      </c>
      <c r="P78" s="13"/>
      <c r="Q78" s="14"/>
    </row>
    <row r="79" spans="1:17" ht="15.75" x14ac:dyDescent="0.25">
      <c r="A79" s="5"/>
      <c r="B79" s="17"/>
      <c r="C79" s="15"/>
      <c r="D79" s="16"/>
      <c r="E79" s="8"/>
      <c r="F79" s="9"/>
      <c r="G79" s="10"/>
      <c r="H79" s="27"/>
      <c r="I79" s="27"/>
      <c r="J79" s="27"/>
      <c r="K79" s="27"/>
      <c r="L79" s="27"/>
      <c r="M79" s="27"/>
      <c r="N79" s="27"/>
      <c r="O79" s="12">
        <f t="shared" si="0"/>
        <v>0</v>
      </c>
      <c r="P79" s="13"/>
      <c r="Q79" s="14"/>
    </row>
    <row r="80" spans="1:17" ht="15.75" x14ac:dyDescent="0.25">
      <c r="A80" s="5"/>
      <c r="B80" s="17"/>
      <c r="C80" s="15"/>
      <c r="D80" s="16"/>
      <c r="E80" s="8"/>
      <c r="F80" s="9"/>
      <c r="G80" s="10"/>
      <c r="H80" s="27"/>
      <c r="I80" s="27"/>
      <c r="J80" s="27"/>
      <c r="K80" s="27"/>
      <c r="L80" s="27"/>
      <c r="M80" s="27"/>
      <c r="N80" s="27"/>
      <c r="O80" s="12">
        <f t="shared" si="0"/>
        <v>0</v>
      </c>
      <c r="P80" s="13"/>
      <c r="Q80" s="14"/>
    </row>
    <row r="81" spans="1:17" ht="15.75" x14ac:dyDescent="0.25">
      <c r="A81" s="5"/>
      <c r="B81" s="17"/>
      <c r="C81" s="15"/>
      <c r="D81" s="16"/>
      <c r="E81" s="8"/>
      <c r="F81" s="9"/>
      <c r="G81" s="10"/>
      <c r="H81" s="27"/>
      <c r="I81" s="27"/>
      <c r="J81" s="27"/>
      <c r="K81" s="27"/>
      <c r="L81" s="27"/>
      <c r="M81" s="27"/>
      <c r="N81" s="27"/>
      <c r="O81" s="12">
        <f t="shared" si="0"/>
        <v>0</v>
      </c>
      <c r="P81" s="13"/>
      <c r="Q81" s="14"/>
    </row>
    <row r="82" spans="1:17" ht="15.75" x14ac:dyDescent="0.25">
      <c r="A82" s="5"/>
      <c r="B82" s="17"/>
      <c r="C82" s="15"/>
      <c r="D82" s="16"/>
      <c r="E82" s="8"/>
      <c r="F82" s="9"/>
      <c r="G82" s="10"/>
      <c r="H82" s="27"/>
      <c r="I82" s="27"/>
      <c r="J82" s="27"/>
      <c r="K82" s="27"/>
      <c r="L82" s="27"/>
      <c r="M82" s="27"/>
      <c r="N82" s="27"/>
      <c r="O82" s="12">
        <f t="shared" si="0"/>
        <v>0</v>
      </c>
      <c r="P82" s="13"/>
      <c r="Q82" s="14"/>
    </row>
    <row r="83" spans="1:17" ht="15.75" x14ac:dyDescent="0.25">
      <c r="A83" s="5"/>
      <c r="B83" s="17"/>
      <c r="C83" s="15"/>
      <c r="D83" s="16"/>
      <c r="E83" s="8"/>
      <c r="F83" s="9"/>
      <c r="G83" s="10"/>
      <c r="H83" s="27"/>
      <c r="I83" s="27"/>
      <c r="J83" s="27"/>
      <c r="K83" s="27"/>
      <c r="L83" s="27"/>
      <c r="M83" s="27"/>
      <c r="N83" s="27"/>
      <c r="O83" s="12">
        <f t="shared" si="0"/>
        <v>0</v>
      </c>
      <c r="P83" s="13"/>
      <c r="Q83" s="14"/>
    </row>
    <row r="84" spans="1:17" ht="15.75" x14ac:dyDescent="0.25">
      <c r="A84" s="5"/>
      <c r="B84" s="17"/>
      <c r="C84" s="15"/>
      <c r="D84" s="16"/>
      <c r="E84" s="8"/>
      <c r="F84" s="9"/>
      <c r="G84" s="10"/>
      <c r="H84" s="27"/>
      <c r="I84" s="27"/>
      <c r="J84" s="27"/>
      <c r="K84" s="27"/>
      <c r="L84" s="27"/>
      <c r="M84" s="27"/>
      <c r="N84" s="27"/>
      <c r="O84" s="12">
        <f t="shared" si="0"/>
        <v>0</v>
      </c>
      <c r="P84" s="13"/>
      <c r="Q84" s="14"/>
    </row>
    <row r="85" spans="1:17" ht="15.75" x14ac:dyDescent="0.25">
      <c r="A85" s="5"/>
      <c r="B85" s="17"/>
      <c r="C85" s="15"/>
      <c r="D85" s="16"/>
      <c r="E85" s="8"/>
      <c r="F85" s="9"/>
      <c r="G85" s="10"/>
      <c r="H85" s="27"/>
      <c r="I85" s="27"/>
      <c r="J85" s="27"/>
      <c r="K85" s="27"/>
      <c r="L85" s="27"/>
      <c r="M85" s="27"/>
      <c r="N85" s="27"/>
      <c r="O85" s="12">
        <f t="shared" si="0"/>
        <v>0</v>
      </c>
      <c r="P85" s="13"/>
      <c r="Q85" s="14"/>
    </row>
    <row r="86" spans="1:17" ht="15.75" x14ac:dyDescent="0.25">
      <c r="A86" s="5"/>
      <c r="B86" s="17"/>
      <c r="C86" s="15"/>
      <c r="D86" s="16"/>
      <c r="E86" s="8"/>
      <c r="F86" s="9"/>
      <c r="G86" s="10"/>
      <c r="H86" s="27"/>
      <c r="I86" s="27"/>
      <c r="J86" s="27"/>
      <c r="K86" s="27"/>
      <c r="L86" s="27"/>
      <c r="M86" s="27"/>
      <c r="N86" s="27"/>
      <c r="O86" s="12">
        <f t="shared" si="0"/>
        <v>0</v>
      </c>
      <c r="P86" s="13"/>
      <c r="Q86" s="14"/>
    </row>
    <row r="87" spans="1:17" ht="15.75" x14ac:dyDescent="0.25">
      <c r="A87" s="5"/>
      <c r="B87" s="17"/>
      <c r="C87" s="15"/>
      <c r="D87" s="16"/>
      <c r="E87" s="8"/>
      <c r="F87" s="9"/>
      <c r="G87" s="10"/>
      <c r="H87" s="27"/>
      <c r="I87" s="27"/>
      <c r="J87" s="27"/>
      <c r="K87" s="27"/>
      <c r="L87" s="27"/>
      <c r="M87" s="27"/>
      <c r="N87" s="27"/>
      <c r="O87" s="12">
        <f t="shared" si="0"/>
        <v>0</v>
      </c>
      <c r="P87" s="13"/>
      <c r="Q87" s="14"/>
    </row>
    <row r="88" spans="1:17" ht="15.75" x14ac:dyDescent="0.25">
      <c r="A88" s="5"/>
      <c r="B88" s="17"/>
      <c r="C88" s="15"/>
      <c r="D88" s="16"/>
      <c r="E88" s="8"/>
      <c r="F88" s="9"/>
      <c r="G88" s="10"/>
      <c r="H88" s="27"/>
      <c r="I88" s="27"/>
      <c r="J88" s="27"/>
      <c r="K88" s="27"/>
      <c r="L88" s="27"/>
      <c r="M88" s="27"/>
      <c r="N88" s="27"/>
      <c r="O88" s="12">
        <f t="shared" si="0"/>
        <v>0</v>
      </c>
      <c r="P88" s="13"/>
      <c r="Q88" s="14"/>
    </row>
    <row r="89" spans="1:17" ht="15.75" x14ac:dyDescent="0.25">
      <c r="A89" s="5"/>
      <c r="B89" s="17"/>
      <c r="C89" s="15"/>
      <c r="D89" s="16"/>
      <c r="E89" s="8"/>
      <c r="F89" s="9"/>
      <c r="G89" s="10"/>
      <c r="H89" s="27"/>
      <c r="I89" s="27"/>
      <c r="J89" s="27"/>
      <c r="K89" s="27"/>
      <c r="L89" s="27"/>
      <c r="M89" s="27"/>
      <c r="N89" s="27"/>
      <c r="O89" s="12">
        <f t="shared" si="0"/>
        <v>0</v>
      </c>
      <c r="P89" s="13"/>
      <c r="Q89" s="14"/>
    </row>
    <row r="90" spans="1:17" ht="15.75" x14ac:dyDescent="0.25">
      <c r="A90" s="5"/>
      <c r="B90" s="17"/>
      <c r="C90" s="15"/>
      <c r="D90" s="16"/>
      <c r="E90" s="8"/>
      <c r="F90" s="9"/>
      <c r="G90" s="10"/>
      <c r="H90" s="27"/>
      <c r="I90" s="27"/>
      <c r="J90" s="27"/>
      <c r="K90" s="27"/>
      <c r="L90" s="27"/>
      <c r="M90" s="27"/>
      <c r="N90" s="27"/>
      <c r="O90" s="12">
        <f t="shared" si="0"/>
        <v>0</v>
      </c>
      <c r="P90" s="13"/>
      <c r="Q90" s="14"/>
    </row>
    <row r="91" spans="1:17" ht="15.75" x14ac:dyDescent="0.25">
      <c r="A91" s="5"/>
      <c r="B91" s="17"/>
      <c r="C91" s="15"/>
      <c r="D91" s="16"/>
      <c r="E91" s="8"/>
      <c r="F91" s="9"/>
      <c r="G91" s="10"/>
      <c r="H91" s="27"/>
      <c r="I91" s="27"/>
      <c r="J91" s="27"/>
      <c r="K91" s="27"/>
      <c r="L91" s="27"/>
      <c r="M91" s="27"/>
      <c r="N91" s="27"/>
      <c r="O91" s="12">
        <f t="shared" si="0"/>
        <v>0</v>
      </c>
      <c r="P91" s="13"/>
      <c r="Q91" s="14"/>
    </row>
    <row r="92" spans="1:17" ht="15.75" x14ac:dyDescent="0.25">
      <c r="A92" s="5"/>
      <c r="B92" s="17"/>
      <c r="C92" s="15"/>
      <c r="D92" s="16"/>
      <c r="E92" s="8"/>
      <c r="F92" s="9"/>
      <c r="G92" s="10"/>
      <c r="H92" s="27"/>
      <c r="I92" s="27"/>
      <c r="J92" s="27"/>
      <c r="K92" s="27"/>
      <c r="L92" s="27"/>
      <c r="M92" s="27"/>
      <c r="N92" s="27"/>
      <c r="O92" s="12">
        <f t="shared" si="0"/>
        <v>0</v>
      </c>
      <c r="P92" s="13"/>
      <c r="Q92" s="14"/>
    </row>
    <row r="93" spans="1:17" ht="15.75" x14ac:dyDescent="0.25">
      <c r="A93" s="5"/>
      <c r="B93" s="17"/>
      <c r="C93" s="15"/>
      <c r="D93" s="16"/>
      <c r="E93" s="8"/>
      <c r="F93" s="9"/>
      <c r="G93" s="10"/>
      <c r="H93" s="27"/>
      <c r="I93" s="27"/>
      <c r="J93" s="27"/>
      <c r="K93" s="27"/>
      <c r="L93" s="27"/>
      <c r="M93" s="27"/>
      <c r="N93" s="27"/>
      <c r="O93" s="12">
        <f t="shared" si="0"/>
        <v>0</v>
      </c>
      <c r="P93" s="13"/>
      <c r="Q93" s="14"/>
    </row>
    <row r="94" spans="1:17" ht="15.75" x14ac:dyDescent="0.25">
      <c r="A94" s="5"/>
      <c r="B94" s="17"/>
      <c r="C94" s="15"/>
      <c r="D94" s="16"/>
      <c r="E94" s="8"/>
      <c r="F94" s="9"/>
      <c r="G94" s="10"/>
      <c r="H94" s="27"/>
      <c r="I94" s="27"/>
      <c r="J94" s="27"/>
      <c r="K94" s="27"/>
      <c r="L94" s="27"/>
      <c r="M94" s="27"/>
      <c r="N94" s="27"/>
      <c r="O94" s="12">
        <f t="shared" si="0"/>
        <v>0</v>
      </c>
      <c r="P94" s="13"/>
      <c r="Q94" s="14"/>
    </row>
    <row r="95" spans="1:17" ht="15.75" x14ac:dyDescent="0.25">
      <c r="A95" s="5"/>
      <c r="B95" s="17"/>
      <c r="C95" s="15"/>
      <c r="D95" s="16"/>
      <c r="E95" s="8"/>
      <c r="F95" s="9"/>
      <c r="G95" s="10"/>
      <c r="H95" s="27"/>
      <c r="I95" s="27"/>
      <c r="J95" s="27"/>
      <c r="K95" s="27"/>
      <c r="L95" s="27"/>
      <c r="M95" s="27"/>
      <c r="N95" s="27"/>
      <c r="O95" s="12">
        <f t="shared" si="0"/>
        <v>0</v>
      </c>
      <c r="P95" s="13"/>
      <c r="Q95" s="14"/>
    </row>
    <row r="96" spans="1:17" ht="15.75" x14ac:dyDescent="0.25">
      <c r="A96" s="5"/>
      <c r="B96" s="17"/>
      <c r="C96" s="15"/>
      <c r="D96" s="16"/>
      <c r="E96" s="8"/>
      <c r="F96" s="9"/>
      <c r="G96" s="10"/>
      <c r="H96" s="27"/>
      <c r="I96" s="27"/>
      <c r="J96" s="27"/>
      <c r="K96" s="27"/>
      <c r="L96" s="27"/>
      <c r="M96" s="27"/>
      <c r="N96" s="27"/>
      <c r="O96" s="12">
        <f t="shared" si="0"/>
        <v>0</v>
      </c>
      <c r="P96" s="13"/>
      <c r="Q96" s="14"/>
    </row>
    <row r="97" spans="1:17" ht="15.75" x14ac:dyDescent="0.25">
      <c r="A97" s="5"/>
      <c r="B97" s="17"/>
      <c r="C97" s="15"/>
      <c r="D97" s="16"/>
      <c r="E97" s="8"/>
      <c r="F97" s="9"/>
      <c r="G97" s="10"/>
      <c r="H97" s="27"/>
      <c r="I97" s="27"/>
      <c r="J97" s="27"/>
      <c r="K97" s="27"/>
      <c r="L97" s="27"/>
      <c r="M97" s="27"/>
      <c r="N97" s="27"/>
      <c r="O97" s="12">
        <f t="shared" si="0"/>
        <v>0</v>
      </c>
      <c r="P97" s="13"/>
      <c r="Q97" s="14"/>
    </row>
    <row r="98" spans="1:17" ht="15.75" x14ac:dyDescent="0.25">
      <c r="A98" s="5"/>
      <c r="B98" s="17"/>
      <c r="C98" s="15"/>
      <c r="D98" s="16"/>
      <c r="E98" s="8"/>
      <c r="F98" s="9"/>
      <c r="G98" s="10"/>
      <c r="H98" s="27"/>
      <c r="I98" s="27"/>
      <c r="J98" s="27"/>
      <c r="K98" s="27"/>
      <c r="L98" s="27"/>
      <c r="M98" s="27"/>
      <c r="N98" s="27"/>
      <c r="O98" s="12">
        <f t="shared" si="0"/>
        <v>0</v>
      </c>
      <c r="P98" s="13"/>
      <c r="Q98" s="14"/>
    </row>
    <row r="99" spans="1:17" ht="15.75" x14ac:dyDescent="0.25">
      <c r="A99" s="5"/>
      <c r="B99" s="17"/>
      <c r="C99" s="15"/>
      <c r="D99" s="16"/>
      <c r="E99" s="8"/>
      <c r="F99" s="9"/>
      <c r="G99" s="10"/>
      <c r="H99" s="27"/>
      <c r="I99" s="27"/>
      <c r="J99" s="27"/>
      <c r="K99" s="27"/>
      <c r="L99" s="27"/>
      <c r="M99" s="27"/>
      <c r="N99" s="27"/>
      <c r="O99" s="12">
        <f t="shared" si="0"/>
        <v>0</v>
      </c>
      <c r="P99" s="13"/>
      <c r="Q99" s="14"/>
    </row>
    <row r="100" spans="1:17" ht="15.75" x14ac:dyDescent="0.25">
      <c r="A100" s="5"/>
      <c r="B100" s="17"/>
      <c r="C100" s="15"/>
      <c r="D100" s="16"/>
      <c r="E100" s="8"/>
      <c r="F100" s="9"/>
      <c r="G100" s="10"/>
      <c r="H100" s="27"/>
      <c r="I100" s="27"/>
      <c r="J100" s="27"/>
      <c r="K100" s="27"/>
      <c r="L100" s="27"/>
      <c r="M100" s="27"/>
      <c r="N100" s="27"/>
      <c r="O100" s="12">
        <f t="shared" si="0"/>
        <v>0</v>
      </c>
      <c r="P100" s="13"/>
      <c r="Q100" s="14"/>
    </row>
    <row r="101" spans="1:17" ht="15.75" x14ac:dyDescent="0.25">
      <c r="A101" s="5"/>
      <c r="B101" s="17"/>
      <c r="C101" s="15"/>
      <c r="D101" s="16"/>
      <c r="E101" s="8"/>
      <c r="F101" s="9"/>
      <c r="G101" s="10"/>
      <c r="H101" s="27"/>
      <c r="I101" s="27"/>
      <c r="J101" s="27"/>
      <c r="K101" s="27"/>
      <c r="L101" s="27"/>
      <c r="M101" s="27"/>
      <c r="N101" s="27"/>
      <c r="O101" s="12">
        <f t="shared" si="0"/>
        <v>0</v>
      </c>
      <c r="P101" s="13"/>
      <c r="Q101" s="14"/>
    </row>
    <row r="102" spans="1:17" ht="15.75" x14ac:dyDescent="0.25">
      <c r="A102" s="5"/>
      <c r="B102" s="17"/>
      <c r="C102" s="15"/>
      <c r="D102" s="16"/>
      <c r="E102" s="8"/>
      <c r="F102" s="9"/>
      <c r="G102" s="10"/>
      <c r="H102" s="27"/>
      <c r="I102" s="27"/>
      <c r="J102" s="27"/>
      <c r="K102" s="27"/>
      <c r="L102" s="27"/>
      <c r="M102" s="27"/>
      <c r="N102" s="27"/>
      <c r="O102" s="12">
        <f t="shared" si="0"/>
        <v>0</v>
      </c>
      <c r="P102" s="13"/>
      <c r="Q102" s="14"/>
    </row>
    <row r="103" spans="1:17" ht="15.75" x14ac:dyDescent="0.25">
      <c r="A103" s="5"/>
      <c r="B103" s="17"/>
      <c r="C103" s="15"/>
      <c r="D103" s="16"/>
      <c r="E103" s="8"/>
      <c r="F103" s="9"/>
      <c r="G103" s="10"/>
      <c r="H103" s="27"/>
      <c r="I103" s="27"/>
      <c r="J103" s="27"/>
      <c r="K103" s="27"/>
      <c r="L103" s="27"/>
      <c r="M103" s="27"/>
      <c r="N103" s="27"/>
      <c r="O103" s="12">
        <f t="shared" si="0"/>
        <v>0</v>
      </c>
      <c r="P103" s="13"/>
      <c r="Q103" s="14"/>
    </row>
    <row r="104" spans="1:17" ht="15.75" x14ac:dyDescent="0.25">
      <c r="A104" s="5"/>
      <c r="B104" s="17"/>
      <c r="C104" s="15"/>
      <c r="D104" s="16"/>
      <c r="E104" s="8"/>
      <c r="F104" s="9"/>
      <c r="G104" s="10"/>
      <c r="H104" s="27"/>
      <c r="I104" s="27"/>
      <c r="J104" s="27"/>
      <c r="K104" s="27"/>
      <c r="L104" s="27"/>
      <c r="M104" s="27"/>
      <c r="N104" s="27"/>
      <c r="O104" s="12">
        <f t="shared" si="0"/>
        <v>0</v>
      </c>
      <c r="P104" s="13"/>
      <c r="Q104" s="14"/>
    </row>
    <row r="105" spans="1:17" ht="15.75" x14ac:dyDescent="0.25">
      <c r="A105" s="5"/>
      <c r="B105" s="17"/>
      <c r="C105" s="15"/>
      <c r="D105" s="16"/>
      <c r="E105" s="8"/>
      <c r="F105" s="9"/>
      <c r="G105" s="10"/>
      <c r="H105" s="27"/>
      <c r="I105" s="27"/>
      <c r="J105" s="27"/>
      <c r="K105" s="27"/>
      <c r="L105" s="27"/>
      <c r="M105" s="27"/>
      <c r="N105" s="27"/>
      <c r="O105" s="12">
        <f t="shared" si="0"/>
        <v>0</v>
      </c>
      <c r="P105" s="13"/>
      <c r="Q105" s="14"/>
    </row>
    <row r="106" spans="1:17" ht="15.75" x14ac:dyDescent="0.25">
      <c r="A106" s="5"/>
      <c r="B106" s="17"/>
      <c r="C106" s="15"/>
      <c r="D106" s="16"/>
      <c r="E106" s="8"/>
      <c r="F106" s="9"/>
      <c r="G106" s="10"/>
      <c r="H106" s="27"/>
      <c r="I106" s="27"/>
      <c r="J106" s="27"/>
      <c r="K106" s="27"/>
      <c r="L106" s="27"/>
      <c r="M106" s="27"/>
      <c r="N106" s="27"/>
      <c r="O106" s="12">
        <f t="shared" si="0"/>
        <v>0</v>
      </c>
      <c r="P106" s="13"/>
      <c r="Q106" s="14"/>
    </row>
  </sheetData>
  <mergeCells count="23">
    <mergeCell ref="K1:Q1"/>
    <mergeCell ref="A2:G2"/>
    <mergeCell ref="H2:I2"/>
    <mergeCell ref="J2:P2"/>
    <mergeCell ref="A1:B1"/>
    <mergeCell ref="C1:G1"/>
    <mergeCell ref="C3:C5"/>
    <mergeCell ref="D4:D5"/>
    <mergeCell ref="E4:E5"/>
    <mergeCell ref="F4:F5"/>
    <mergeCell ref="A3:A5"/>
    <mergeCell ref="B3:B5"/>
    <mergeCell ref="D3:F3"/>
    <mergeCell ref="G3:G5"/>
    <mergeCell ref="H3:N3"/>
    <mergeCell ref="H4:H5"/>
    <mergeCell ref="I4:I5"/>
    <mergeCell ref="O3:O5"/>
    <mergeCell ref="P3:P5"/>
    <mergeCell ref="Q3:Q5"/>
    <mergeCell ref="N4:N5"/>
    <mergeCell ref="J4:L4"/>
    <mergeCell ref="M4:M5"/>
  </mergeCells>
  <conditionalFormatting sqref="H6:H106">
    <cfRule type="cellIs" dxfId="35" priority="1" operator="notBetween">
      <formula>switch(F6:F106,1,INDIRECT("'Баллы'!B3"),2,INDIRECT("'Баллы'!B4"),3,INDIRECT("'Баллы'!B5"),4,INDIRECT("'Баллы'!B6"),5,INDIRECT("'Баллы'!B7"),INDIRECT("'Баллы'!B8"))</formula>
      <formula>switch(F6:F106,1,INDIRECT("'Баллы'!c3"),2,INDIRECT("'Баллы'!c4"),3,INDIRECT("'Баллы'!c5"),4,INDIRECT("'Баллы'!c6"),5,INDIRECT("'Баллы'!c7"),INDIRECT("'Баллы'!c8"))</formula>
    </cfRule>
  </conditionalFormatting>
  <conditionalFormatting sqref="I6:I106">
    <cfRule type="cellIs" dxfId="34" priority="2" operator="notBetween">
      <formula>switch(F6:F106,1,INDIRECT("'Баллы'!d3"),2,INDIRECT("'Баллы'!d4"),3,INDIRECT("'Баллы'!d5"),4,INDIRECT("'Баллы'!d6"),5,INDIRECT("'Баллы'!d7"),INDIRECT("'Баллы'!d8"))</formula>
      <formula>switch(F6:F106,1,INDIRECT("'Баллы'!e3"),2,INDIRECT("'Баллы'!e4"),3,INDIRECT("'Баллы'!e5"),4,INDIRECT("'Баллы'!e6"),5,INDIRECT("'Баллы'!e7"),INDIRECT("'Баллы'!e8"))</formula>
    </cfRule>
  </conditionalFormatting>
  <conditionalFormatting sqref="J6:J106">
    <cfRule type="cellIs" dxfId="33" priority="3" operator="notBetween">
      <formula>switch(F6:F106,1,INDIRECT("'Баллы'!f3"),2,INDIRECT("'Баллы'!f4"),3,INDIRECT("'Баллы'!f5"),4,INDIRECT("'Баллы'!f6"),5,INDIRECT("'Баллы'!f7"),INDIRECT("'Баллы'!f8"))</formula>
      <formula>switch(F6:F106,1,INDIRECT("'Баллы'!g3"),2,INDIRECT("'Баллы'!g4"),3,INDIRECT("'Баллы'!g5"),4,INDIRECT("'Баллы'!g6"),5,INDIRECT("'Баллы'!g7"),INDIRECT("'Баллы'!g8"))</formula>
    </cfRule>
  </conditionalFormatting>
  <conditionalFormatting sqref="K106">
    <cfRule type="notContainsBlanks" dxfId="32" priority="4">
      <formula>LEN(TRIM(K106))&gt;0</formula>
    </cfRule>
  </conditionalFormatting>
  <conditionalFormatting sqref="K6:K106">
    <cfRule type="cellIs" dxfId="31" priority="5" operator="notBetween">
      <formula>switch(F6:F106,1,INDIRECT("'Баллы'!h3"),2,INDIRECT("'Баллы'!h4"),3,INDIRECT("'Баллы'!h5"),4,INDIRECT("'Баллы'!h6"),5,INDIRECT("'Баллы'!h7"),INDIRECT("'Баллы'!h8"))</formula>
      <formula>switch(F6:F106,1,INDIRECT("'Баллы'!i3"),2,INDIRECT("'Баллы'!i4"),3,INDIRECT("'Баллы'!i5"),4,INDIRECT("'Баллы'!i6"),5,INDIRECT("'Баллы'!i7"),INDIRECT("'Баллы'!i8"))</formula>
    </cfRule>
  </conditionalFormatting>
  <conditionalFormatting sqref="L6:L106">
    <cfRule type="cellIs" dxfId="30" priority="6" operator="notBetween">
      <formula>switch(F6:F106,1,INDIRECT("'Баллы'!j3"),2,INDIRECT("'Баллы'!j4"),3,INDIRECT("'Баллы'!j5"),4,INDIRECT("'Баллы'!j6"),5,INDIRECT("'Баллы'!j7"),INDIRECT("'Баллы'!j8"))</formula>
      <formula>switch(F6:F106,1,INDIRECT("'Баллы'!k3"),2,INDIRECT("'Баллы'!k4"),3,INDIRECT("'Баллы'!k5"),4,INDIRECT("'Баллы'!k6"),5,INDIRECT("'Баллы'!k7"),INDIRECT("'Баллы'!k8"))</formula>
    </cfRule>
  </conditionalFormatting>
  <conditionalFormatting sqref="M6:M106">
    <cfRule type="cellIs" dxfId="29" priority="7" operator="notBetween">
      <formula>switch(F6:F106,1,INDIRECT("'Баллы'!l3"),2,INDIRECT("'Баллы'!l4"),3,INDIRECT("'Баллы'!l5"),4,INDIRECT("'Баллы'!l6"),5,INDIRECT("'Баллы'!l7"),INDIRECT("'Баллы'!l8"))</formula>
      <formula>switch(F6:F106,1,INDIRECT("'Баллы'!m3"),2,INDIRECT("'Баллы'!m4"),3,INDIRECT("'Баллы'!m5"),4,INDIRECT("'Баллы'!m6"),5,INDIRECT("'Баллы'!m7"),INDIRECT("'Баллы'!m8"))</formula>
    </cfRule>
  </conditionalFormatting>
  <conditionalFormatting sqref="N6:N106">
    <cfRule type="cellIs" dxfId="28" priority="8" operator="notBetween">
      <formula>switch(F6:F106,1,INDIRECT("'Баллы'!n3"),2,INDIRECT("'Баллы'!n4"),3,INDIRECT("'Баллы'!n5"),4,INDIRECT("'Баллы'!n6"),5,INDIRECT("'Баллы'!n7"),INDIRECT("'Баллы'!n8"))</formula>
      <formula>switch(F6:F106,1,INDIRECT("'Баллы'!o3"),2,INDIRECT("'Баллы'!o4"),3,INDIRECT("'Баллы'!o5"),4,INDIRECT("'Баллы'!o6"),5,INDIRECT("'Баллы'!o7"),INDIRECT("'Баллы'!o8"))</formula>
    </cfRule>
  </conditionalFormatting>
  <conditionalFormatting sqref="H6">
    <cfRule type="expression" dxfId="27" priority="9">
      <formula>IF(MOD(H6:H106,switch(F6:F106,1,INDIRECT("'Баллы'!c12"),2,INDIRECT("'Баллы'!c13"),3,INDIRECT("'Баллы'!c14"),4,INDIRECT("'Баллы'!c15"),5,INDIRECT("'Баллы'!c16"),INDIRECT("'Баллы'!c17")))&lt;&gt;0,TRUE)</formula>
    </cfRule>
  </conditionalFormatting>
  <conditionalFormatting sqref="I6">
    <cfRule type="expression" dxfId="26" priority="10">
      <formula>IF(MOD(I6:I106,switch(F6:F106,1,INDIRECT("'Баллы'!c12"),2,INDIRECT("'Баллы'!c13"),3,INDIRECT("'Баллы'!c14"),4,INDIRECT("'Баллы'!c15"),5,INDIRECT("'Баллы'!c16"),INDIRECT("'Баллы'!c17")))&lt;&gt;0,TRUE)</formula>
    </cfRule>
  </conditionalFormatting>
  <conditionalFormatting sqref="M6">
    <cfRule type="expression" dxfId="25" priority="11">
      <formula>IF(MOD(M6:M106,switch(F6:F106,1,INDIRECT("'Баллы'!c12"),2,INDIRECT("'Баллы'!c13"),3,INDIRECT("'Баллы'!c14"),4,INDIRECT("'Баллы'!c15"),5,INDIRECT("'Баллы'!c16"),INDIRECT("'Баллы'!c17")))&lt;&gt;0,TRUE)</formula>
    </cfRule>
  </conditionalFormatting>
  <conditionalFormatting sqref="N6">
    <cfRule type="expression" dxfId="24" priority="12">
      <formula>IF(MOD(N6:N106,switch(F6:F106,1,INDIRECT("'Баллы'!c12"),2,INDIRECT("'Баллы'!c13"),3,INDIRECT("'Баллы'!c14"),4,INDIRECT("'Баллы'!c15"),5,INDIRECT("'Баллы'!c16"),INDIRECT("'Баллы'!c17")))&lt;&gt;0,TRUE)</formula>
    </cfRule>
  </conditionalFormatting>
  <conditionalFormatting sqref="J6">
    <cfRule type="expression" dxfId="23" priority="13">
      <formula>IF(MOD(J6:J106,switch(F6:F106,1,INDIRECT("'Баллы'!b12"),2,INDIRECT("'Баллы'!b13"),3,INDIRECT("'Баллы'!b14"),4,INDIRECT("'Баллы'!b15"),5,INDIRECT("'Баллы'!b16"),INDIRECT("'Баллы'!b17")))&lt;&gt;0,TRUE)</formula>
    </cfRule>
  </conditionalFormatting>
  <conditionalFormatting sqref="K6">
    <cfRule type="expression" dxfId="22" priority="14">
      <formula>IF(MOD(K6:K106,switch(F6:F106,1,INDIRECT("'Баллы'!b12"),2,INDIRECT("'Баллы'!b13"),3,INDIRECT("'Баллы'!b14"),4,INDIRECT("'Баллы'!b15"),5,INDIRECT("'Баллы'!b16"),INDIRECT("'Баллы'!b17")))&lt;&gt;0,TRUE)</formula>
    </cfRule>
  </conditionalFormatting>
  <conditionalFormatting sqref="L6">
    <cfRule type="expression" dxfId="21" priority="15">
      <formula>IF(MOD(L6:L106,switch(F6:F106,1,INDIRECT("'Баллы'!b12"),2,INDIRECT("'Баллы'!b13"),3,INDIRECT("'Баллы'!b14"),4,INDIRECT("'Баллы'!b15"),5,INDIRECT("'Баллы'!b16"),INDIRECT("'Баллы'!b17")))&lt;&gt;0,TRUE)</formula>
    </cfRule>
  </conditionalFormatting>
  <conditionalFormatting sqref="H7">
    <cfRule type="expression" dxfId="20" priority="24">
      <formula>IF(MOD(H7:H106,switch(F7:F106,1,INDIRECT("'Баллы'!c12"),2,INDIRECT("'Баллы'!c13"),3,INDIRECT("'Баллы'!c14"),4,INDIRECT("'Баллы'!c15"),5,INDIRECT("'Баллы'!c16"),INDIRECT("'Баллы'!c17")))&lt;&gt;0,TRUE)</formula>
    </cfRule>
  </conditionalFormatting>
  <conditionalFormatting sqref="I7">
    <cfRule type="expression" dxfId="19" priority="27">
      <formula>IF(MOD(I7:I106,switch(F7:F106,1,INDIRECT("'Баллы'!c12"),2,INDIRECT("'Баллы'!c13"),3,INDIRECT("'Баллы'!c14"),4,INDIRECT("'Баллы'!c15"),5,INDIRECT("'Баллы'!c16"),INDIRECT("'Баллы'!c17")))&lt;&gt;0,TRUE)</formula>
    </cfRule>
  </conditionalFormatting>
  <conditionalFormatting sqref="M7">
    <cfRule type="expression" dxfId="18" priority="30">
      <formula>IF(MOD(M7:M106,switch(F7:F106,1,INDIRECT("'Баллы'!c12"),2,INDIRECT("'Баллы'!c13"),3,INDIRECT("'Баллы'!c14"),4,INDIRECT("'Баллы'!c15"),5,INDIRECT("'Баллы'!c16"),INDIRECT("'Баллы'!c17")))&lt;&gt;0,TRUE)</formula>
    </cfRule>
  </conditionalFormatting>
  <conditionalFormatting sqref="N7">
    <cfRule type="expression" dxfId="17" priority="33">
      <formula>IF(MOD(N7:N106,switch(F7:F106,1,INDIRECT("'Баллы'!c12"),2,INDIRECT("'Баллы'!c13"),3,INDIRECT("'Баллы'!c14"),4,INDIRECT("'Баллы'!c15"),5,INDIRECT("'Баллы'!c16"),INDIRECT("'Баллы'!c17")))&lt;&gt;0,TRUE)</formula>
    </cfRule>
  </conditionalFormatting>
  <conditionalFormatting sqref="J7">
    <cfRule type="expression" dxfId="16" priority="36">
      <formula>IF(MOD(J7:J106,switch(F7:F106,1,INDIRECT("'Баллы'!b12"),2,INDIRECT("'Баллы'!b13"),3,INDIRECT("'Баллы'!b14"),4,INDIRECT("'Баллы'!b15"),5,INDIRECT("'Баллы'!b16"),INDIRECT("'Баллы'!b17")))&lt;&gt;0,TRUE)</formula>
    </cfRule>
  </conditionalFormatting>
  <conditionalFormatting sqref="K7">
    <cfRule type="expression" dxfId="15" priority="39">
      <formula>IF(MOD(K7:K106,switch(F7:F106,1,INDIRECT("'Баллы'!b12"),2,INDIRECT("'Баллы'!b13"),3,INDIRECT("'Баллы'!b14"),4,INDIRECT("'Баллы'!b15"),5,INDIRECT("'Баллы'!b16"),INDIRECT("'Баллы'!b17")))&lt;&gt;0,TRUE)</formula>
    </cfRule>
  </conditionalFormatting>
  <conditionalFormatting sqref="L7">
    <cfRule type="expression" dxfId="14" priority="42">
      <formula>IF(MOD(L7:L106,switch(F7:F106,1,INDIRECT("'Баллы'!b12"),2,INDIRECT("'Баллы'!b13"),3,INDIRECT("'Баллы'!b14"),4,INDIRECT("'Баллы'!b15"),5,INDIRECT("'Баллы'!b16"),INDIRECT("'Баллы'!b17")))&lt;&gt;0,TRUE)</formula>
    </cfRule>
  </conditionalFormatting>
  <conditionalFormatting sqref="H8:H12">
    <cfRule type="expression" dxfId="13" priority="64">
      <formula>IF(MOD(H8:H106,switch(F8:F106,1,INDIRECT("'Баллы'!c12"),2,INDIRECT("'Баллы'!c13"),3,INDIRECT("'Баллы'!c14"),4,INDIRECT("'Баллы'!c15"),5,INDIRECT("'Баллы'!c16"),INDIRECT("'Баллы'!c17")))&lt;&gt;0,TRUE)</formula>
    </cfRule>
  </conditionalFormatting>
  <conditionalFormatting sqref="H13:H106">
    <cfRule type="expression" dxfId="12" priority="65">
      <formula>IF(MOD(H13:H107,switch(F13:F107,1,INDIRECT("'Баллы'!c12"),2,INDIRECT("'Баллы'!c13"),3,INDIRECT("'Баллы'!c14"),4,INDIRECT("'Баллы'!c15"),5,INDIRECT("'Баллы'!c16"),INDIRECT("'Баллы'!c17")))&lt;&gt;0,TRUE)</formula>
    </cfRule>
  </conditionalFormatting>
  <conditionalFormatting sqref="I8:I12">
    <cfRule type="expression" dxfId="11" priority="66">
      <formula>IF(MOD(I8:I106,switch(F8:F106,1,INDIRECT("'Баллы'!c12"),2,INDIRECT("'Баллы'!c13"),3,INDIRECT("'Баллы'!c14"),4,INDIRECT("'Баллы'!c15"),5,INDIRECT("'Баллы'!c16"),INDIRECT("'Баллы'!c17")))&lt;&gt;0,TRUE)</formula>
    </cfRule>
  </conditionalFormatting>
  <conditionalFormatting sqref="I13:I106">
    <cfRule type="expression" dxfId="10" priority="67">
      <formula>IF(MOD(I13:I107,switch(F13:F107,1,INDIRECT("'Баллы'!c12"),2,INDIRECT("'Баллы'!c13"),3,INDIRECT("'Баллы'!c14"),4,INDIRECT("'Баллы'!c15"),5,INDIRECT("'Баллы'!c16"),INDIRECT("'Баллы'!c17")))&lt;&gt;0,TRUE)</formula>
    </cfRule>
  </conditionalFormatting>
  <conditionalFormatting sqref="M8:M12">
    <cfRule type="expression" dxfId="9" priority="68">
      <formula>IF(MOD(M8:M106,switch(F8:F106,1,INDIRECT("'Баллы'!c12"),2,INDIRECT("'Баллы'!c13"),3,INDIRECT("'Баллы'!c14"),4,INDIRECT("'Баллы'!c15"),5,INDIRECT("'Баллы'!c16"),INDIRECT("'Баллы'!c17")))&lt;&gt;0,TRUE)</formula>
    </cfRule>
  </conditionalFormatting>
  <conditionalFormatting sqref="M13:M106">
    <cfRule type="expression" dxfId="8" priority="69">
      <formula>IF(MOD(M13:M107,switch(F13:F107,1,INDIRECT("'Баллы'!c12"),2,INDIRECT("'Баллы'!c13"),3,INDIRECT("'Баллы'!c14"),4,INDIRECT("'Баллы'!c15"),5,INDIRECT("'Баллы'!c16"),INDIRECT("'Баллы'!c17")))&lt;&gt;0,TRUE)</formula>
    </cfRule>
  </conditionalFormatting>
  <conditionalFormatting sqref="N8:N12">
    <cfRule type="expression" dxfId="7" priority="70">
      <formula>IF(MOD(N8:N106,switch(F8:F106,1,INDIRECT("'Баллы'!c12"),2,INDIRECT("'Баллы'!c13"),3,INDIRECT("'Баллы'!c14"),4,INDIRECT("'Баллы'!c15"),5,INDIRECT("'Баллы'!c16"),INDIRECT("'Баллы'!c17")))&lt;&gt;0,TRUE)</formula>
    </cfRule>
  </conditionalFormatting>
  <conditionalFormatting sqref="N13:N106">
    <cfRule type="expression" dxfId="6" priority="71">
      <formula>IF(MOD(N13:N107,switch(F13:F107,1,INDIRECT("'Баллы'!c12"),2,INDIRECT("'Баллы'!c13"),3,INDIRECT("'Баллы'!c14"),4,INDIRECT("'Баллы'!c15"),5,INDIRECT("'Баллы'!c16"),INDIRECT("'Баллы'!c17")))&lt;&gt;0,TRUE)</formula>
    </cfRule>
  </conditionalFormatting>
  <conditionalFormatting sqref="J8:J12">
    <cfRule type="expression" dxfId="5" priority="72">
      <formula>IF(MOD(J8:J106,switch(F8:F106,1,INDIRECT("'Баллы'!b12"),2,INDIRECT("'Баллы'!b13"),3,INDIRECT("'Баллы'!b14"),4,INDIRECT("'Баллы'!b15"),5,INDIRECT("'Баллы'!b16"),INDIRECT("'Баллы'!b17")))&lt;&gt;0,TRUE)</formula>
    </cfRule>
  </conditionalFormatting>
  <conditionalFormatting sqref="J13:J106">
    <cfRule type="expression" dxfId="4" priority="73">
      <formula>IF(MOD(J13:J107,switch(F13:F107,1,INDIRECT("'Баллы'!b12"),2,INDIRECT("'Баллы'!b13"),3,INDIRECT("'Баллы'!b14"),4,INDIRECT("'Баллы'!b15"),5,INDIRECT("'Баллы'!b16"),INDIRECT("'Баллы'!b17")))&lt;&gt;0,TRUE)</formula>
    </cfRule>
  </conditionalFormatting>
  <conditionalFormatting sqref="K8:K12">
    <cfRule type="expression" dxfId="3" priority="74">
      <formula>IF(MOD(K8:K106,switch(F8:F106,1,INDIRECT("'Баллы'!b12"),2,INDIRECT("'Баллы'!b13"),3,INDIRECT("'Баллы'!b14"),4,INDIRECT("'Баллы'!b15"),5,INDIRECT("'Баллы'!b16"),INDIRECT("'Баллы'!b17")))&lt;&gt;0,TRUE)</formula>
    </cfRule>
  </conditionalFormatting>
  <conditionalFormatting sqref="K13:K106">
    <cfRule type="expression" dxfId="2" priority="75">
      <formula>IF(MOD(K13:K107,switch(F13:F107,1,INDIRECT("'Баллы'!b12"),2,INDIRECT("'Баллы'!b13"),3,INDIRECT("'Баллы'!b14"),4,INDIRECT("'Баллы'!b15"),5,INDIRECT("'Баллы'!b16"),INDIRECT("'Баллы'!b17")))&lt;&gt;0,TRUE)</formula>
    </cfRule>
  </conditionalFormatting>
  <conditionalFormatting sqref="L8:L12">
    <cfRule type="expression" dxfId="1" priority="76">
      <formula>IF(MOD(L8:L106,switch(F8:F106,1,INDIRECT("'Баллы'!b12"),2,INDIRECT("'Баллы'!b13"),3,INDIRECT("'Баллы'!b14"),4,INDIRECT("'Баллы'!b15"),5,INDIRECT("'Баллы'!b16"),INDIRECT("'Баллы'!b17")))&lt;&gt;0,TRUE)</formula>
    </cfRule>
  </conditionalFormatting>
  <conditionalFormatting sqref="L13:L106">
    <cfRule type="expression" dxfId="0" priority="77">
      <formula>IF(MOD(L13:L107,switch(F13:F107,1,INDIRECT("'Баллы'!b12"),2,INDIRECT("'Баллы'!b13"),3,INDIRECT("'Баллы'!b14"),4,INDIRECT("'Баллы'!b15"),5,INDIRECT("'Баллы'!b16"),INDIRECT("'Баллы'!b17")))&lt;&gt;0,TRUE)</formula>
    </cfRule>
  </conditionalFormatting>
  <dataValidations count="1">
    <dataValidation type="list" allowBlank="1" showDropDown="1" showErrorMessage="1" sqref="F6:F106">
      <formula1>"1,2,3,4,5,6"</formula1>
    </dataValidation>
  </dataValidation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17"/>
  <sheetViews>
    <sheetView workbookViewId="0"/>
  </sheetViews>
  <sheetFormatPr defaultColWidth="14.42578125" defaultRowHeight="15" customHeight="1" x14ac:dyDescent="0.25"/>
  <cols>
    <col min="1" max="15" width="7.28515625" customWidth="1"/>
  </cols>
  <sheetData>
    <row r="1" spans="1:15" x14ac:dyDescent="0.25">
      <c r="A1" s="28" t="str">
        <f ca="1">IFERROR(__xludf.DUMMYFUNCTION("importrange('Судья 1'!L1,""'Баллы'!a1:o17"")"),"")</f>
        <v/>
      </c>
      <c r="B1" s="28" t="str">
        <f ca="1">IFERROR(__xludf.DUMMYFUNCTION("""COMPUTED_VALUE"""),"Сложность")</f>
        <v>Сложность</v>
      </c>
      <c r="C1" s="28"/>
      <c r="D1" s="28" t="str">
        <f ca="1">IFERROR(__xludf.DUMMYFUNCTION("""COMPUTED_VALUE"""),"Новизна")</f>
        <v>Новизна</v>
      </c>
      <c r="E1" s="28"/>
      <c r="F1" s="28" t="str">
        <f ca="1">IFERROR(__xludf.DUMMYFUNCTION("""COMPUTED_VALUE"""),"Стратегия")</f>
        <v>Стратегия</v>
      </c>
      <c r="G1" s="28"/>
      <c r="H1" s="28" t="str">
        <f ca="1">IFERROR(__xludf.DUMMYFUNCTION("""COMPUTED_VALUE"""),"Тактика")</f>
        <v>Тактика</v>
      </c>
      <c r="I1" s="28"/>
      <c r="J1" s="28" t="str">
        <f ca="1">IFERROR(__xludf.DUMMYFUNCTION("""COMPUTED_VALUE"""),"Техника")</f>
        <v>Техника</v>
      </c>
      <c r="K1" s="28"/>
      <c r="L1" s="28" t="str">
        <f ca="1">IFERROR(__xludf.DUMMYFUNCTION("""COMPUTED_VALUE"""),"Напряженность")</f>
        <v>Напряженность</v>
      </c>
      <c r="M1" s="28"/>
      <c r="N1" s="28" t="str">
        <f ca="1">IFERROR(__xludf.DUMMYFUNCTION("""COMPUTED_VALUE"""),"Полезность")</f>
        <v>Полезность</v>
      </c>
      <c r="O1" s="28"/>
    </row>
    <row r="2" spans="1:15" x14ac:dyDescent="0.25">
      <c r="A2" s="28" t="str">
        <f ca="1">IFERROR(__xludf.DUMMYFUNCTION("""COMPUTED_VALUE"""),"К.С.")</f>
        <v>К.С.</v>
      </c>
      <c r="B2" s="28" t="str">
        <f ca="1">IFERROR(__xludf.DUMMYFUNCTION("""COMPUTED_VALUE"""),"мин")</f>
        <v>мин</v>
      </c>
      <c r="C2" s="28" t="str">
        <f ca="1">IFERROR(__xludf.DUMMYFUNCTION("""COMPUTED_VALUE"""),"макс")</f>
        <v>макс</v>
      </c>
      <c r="D2" s="28" t="str">
        <f ca="1">IFERROR(__xludf.DUMMYFUNCTION("""COMPUTED_VALUE"""),"мин")</f>
        <v>мин</v>
      </c>
      <c r="E2" s="29" t="str">
        <f ca="1">IFERROR(__xludf.DUMMYFUNCTION("""COMPUTED_VALUE"""),"макс")</f>
        <v>макс</v>
      </c>
      <c r="F2" s="28" t="str">
        <f ca="1">IFERROR(__xludf.DUMMYFUNCTION("""COMPUTED_VALUE"""),"мин")</f>
        <v>мин</v>
      </c>
      <c r="G2" s="28" t="str">
        <f ca="1">IFERROR(__xludf.DUMMYFUNCTION("""COMPUTED_VALUE"""),"макс")</f>
        <v>макс</v>
      </c>
      <c r="H2" s="28" t="str">
        <f ca="1">IFERROR(__xludf.DUMMYFUNCTION("""COMPUTED_VALUE"""),"мин")</f>
        <v>мин</v>
      </c>
      <c r="I2" s="28" t="str">
        <f ca="1">IFERROR(__xludf.DUMMYFUNCTION("""COMPUTED_VALUE"""),"макс")</f>
        <v>макс</v>
      </c>
      <c r="J2" s="28" t="str">
        <f ca="1">IFERROR(__xludf.DUMMYFUNCTION("""COMPUTED_VALUE"""),"мин")</f>
        <v>мин</v>
      </c>
      <c r="K2" s="28" t="str">
        <f ca="1">IFERROR(__xludf.DUMMYFUNCTION("""COMPUTED_VALUE"""),"макс")</f>
        <v>макс</v>
      </c>
      <c r="L2" s="28" t="str">
        <f ca="1">IFERROR(__xludf.DUMMYFUNCTION("""COMPUTED_VALUE"""),"мин")</f>
        <v>мин</v>
      </c>
      <c r="M2" s="28" t="str">
        <f ca="1">IFERROR(__xludf.DUMMYFUNCTION("""COMPUTED_VALUE"""),"макс")</f>
        <v>макс</v>
      </c>
      <c r="N2" s="28" t="str">
        <f ca="1">IFERROR(__xludf.DUMMYFUNCTION("""COMPUTED_VALUE"""),"мин")</f>
        <v>мин</v>
      </c>
      <c r="O2" s="28" t="str">
        <f ca="1">IFERROR(__xludf.DUMMYFUNCTION("""COMPUTED_VALUE"""),"макс")</f>
        <v>макс</v>
      </c>
    </row>
    <row r="3" spans="1:15" x14ac:dyDescent="0.25">
      <c r="A3" s="28">
        <f ca="1">IFERROR(__xludf.DUMMYFUNCTION("""COMPUTED_VALUE"""),1)</f>
        <v>1</v>
      </c>
      <c r="B3" s="29">
        <f ca="1">IFERROR(__xludf.DUMMYFUNCTION("""COMPUTED_VALUE"""),1)</f>
        <v>1</v>
      </c>
      <c r="C3" s="29">
        <f ca="1">IFERROR(__xludf.DUMMYFUNCTION("""COMPUTED_VALUE"""),10)</f>
        <v>10</v>
      </c>
      <c r="D3" s="29">
        <f ca="1">IFERROR(__xludf.DUMMYFUNCTION("""COMPUTED_VALUE"""),0)</f>
        <v>0</v>
      </c>
      <c r="E3" s="29">
        <f ca="1">IFERROR(__xludf.DUMMYFUNCTION("""COMPUTED_VALUE"""),7)</f>
        <v>7</v>
      </c>
      <c r="F3" s="29">
        <f ca="1">IFERROR(__xludf.DUMMYFUNCTION("""COMPUTED_VALUE"""),-6)</f>
        <v>-6</v>
      </c>
      <c r="G3" s="29">
        <f ca="1">IFERROR(__xludf.DUMMYFUNCTION("""COMPUTED_VALUE"""),1.5)</f>
        <v>1.5</v>
      </c>
      <c r="H3" s="29">
        <f ca="1">IFERROR(__xludf.DUMMYFUNCTION("""COMPUTED_VALUE"""),-5)</f>
        <v>-5</v>
      </c>
      <c r="I3" s="29">
        <f ca="1">IFERROR(__xludf.DUMMYFUNCTION("""COMPUTED_VALUE"""),2)</f>
        <v>2</v>
      </c>
      <c r="J3" s="29">
        <f ca="1">IFERROR(__xludf.DUMMYFUNCTION("""COMPUTED_VALUE"""),-5)</f>
        <v>-5</v>
      </c>
      <c r="K3" s="29">
        <f ca="1">IFERROR(__xludf.DUMMYFUNCTION("""COMPUTED_VALUE"""),1.5)</f>
        <v>1.5</v>
      </c>
      <c r="L3" s="29">
        <f ca="1">IFERROR(__xludf.DUMMYFUNCTION("""COMPUTED_VALUE"""),-2.5)</f>
        <v>-2.5</v>
      </c>
      <c r="M3" s="29">
        <f ca="1">IFERROR(__xludf.DUMMYFUNCTION("""COMPUTED_VALUE"""),4)</f>
        <v>4</v>
      </c>
      <c r="N3" s="29">
        <f ca="1">IFERROR(__xludf.DUMMYFUNCTION("""COMPUTED_VALUE"""),-1)</f>
        <v>-1</v>
      </c>
      <c r="O3" s="29">
        <f ca="1">IFERROR(__xludf.DUMMYFUNCTION("""COMPUTED_VALUE"""),4.5)</f>
        <v>4.5</v>
      </c>
    </row>
    <row r="4" spans="1:15" x14ac:dyDescent="0.25">
      <c r="A4" s="28">
        <f ca="1">IFERROR(__xludf.DUMMYFUNCTION("""COMPUTED_VALUE"""),2)</f>
        <v>2</v>
      </c>
      <c r="B4" s="29">
        <f ca="1">IFERROR(__xludf.DUMMYFUNCTION("""COMPUTED_VALUE"""),6)</f>
        <v>6</v>
      </c>
      <c r="C4" s="29">
        <f ca="1">IFERROR(__xludf.DUMMYFUNCTION("""COMPUTED_VALUE"""),17)</f>
        <v>17</v>
      </c>
      <c r="D4" s="29">
        <f ca="1">IFERROR(__xludf.DUMMYFUNCTION("""COMPUTED_VALUE"""),0)</f>
        <v>0</v>
      </c>
      <c r="E4" s="29">
        <f ca="1">IFERROR(__xludf.DUMMYFUNCTION("""COMPUTED_VALUE"""),9)</f>
        <v>9</v>
      </c>
      <c r="F4" s="29">
        <f ca="1">IFERROR(__xludf.DUMMYFUNCTION("""COMPUTED_VALUE"""),-6.5)</f>
        <v>-6.5</v>
      </c>
      <c r="G4" s="29">
        <f ca="1">IFERROR(__xludf.DUMMYFUNCTION("""COMPUTED_VALUE"""),2)</f>
        <v>2</v>
      </c>
      <c r="H4" s="29">
        <f ca="1">IFERROR(__xludf.DUMMYFUNCTION("""COMPUTED_VALUE"""),-5.5)</f>
        <v>-5.5</v>
      </c>
      <c r="I4" s="29">
        <f ca="1">IFERROR(__xludf.DUMMYFUNCTION("""COMPUTED_VALUE"""),2)</f>
        <v>2</v>
      </c>
      <c r="J4" s="29">
        <f ca="1">IFERROR(__xludf.DUMMYFUNCTION("""COMPUTED_VALUE"""),-5.5)</f>
        <v>-5.5</v>
      </c>
      <c r="K4" s="29">
        <f ca="1">IFERROR(__xludf.DUMMYFUNCTION("""COMPUTED_VALUE"""),2)</f>
        <v>2</v>
      </c>
      <c r="L4" s="29">
        <f ca="1">IFERROR(__xludf.DUMMYFUNCTION("""COMPUTED_VALUE"""),-2.5)</f>
        <v>-2.5</v>
      </c>
      <c r="M4" s="29">
        <f ca="1">IFERROR(__xludf.DUMMYFUNCTION("""COMPUTED_VALUE"""),5)</f>
        <v>5</v>
      </c>
      <c r="N4" s="29">
        <f ca="1">IFERROR(__xludf.DUMMYFUNCTION("""COMPUTED_VALUE"""),-1)</f>
        <v>-1</v>
      </c>
      <c r="O4" s="29">
        <f ca="1">IFERROR(__xludf.DUMMYFUNCTION("""COMPUTED_VALUE"""),4.5)</f>
        <v>4.5</v>
      </c>
    </row>
    <row r="5" spans="1:15" x14ac:dyDescent="0.25">
      <c r="A5" s="28">
        <f ca="1">IFERROR(__xludf.DUMMYFUNCTION("""COMPUTED_VALUE"""),3)</f>
        <v>3</v>
      </c>
      <c r="B5" s="29">
        <f ca="1">IFERROR(__xludf.DUMMYFUNCTION("""COMPUTED_VALUE"""),15)</f>
        <v>15</v>
      </c>
      <c r="C5" s="29">
        <f ca="1">IFERROR(__xludf.DUMMYFUNCTION("""COMPUTED_VALUE"""),34)</f>
        <v>34</v>
      </c>
      <c r="D5" s="29">
        <f ca="1">IFERROR(__xludf.DUMMYFUNCTION("""COMPUTED_VALUE"""),0)</f>
        <v>0</v>
      </c>
      <c r="E5" s="29">
        <f ca="1">IFERROR(__xludf.DUMMYFUNCTION("""COMPUTED_VALUE"""),12)</f>
        <v>12</v>
      </c>
      <c r="F5" s="29">
        <f ca="1">IFERROR(__xludf.DUMMYFUNCTION("""COMPUTED_VALUE"""),-7.5)</f>
        <v>-7.5</v>
      </c>
      <c r="G5" s="29">
        <f ca="1">IFERROR(__xludf.DUMMYFUNCTION("""COMPUTED_VALUE"""),2.5)</f>
        <v>2.5</v>
      </c>
      <c r="H5" s="29">
        <f ca="1">IFERROR(__xludf.DUMMYFUNCTION("""COMPUTED_VALUE"""),-6)</f>
        <v>-6</v>
      </c>
      <c r="I5" s="29">
        <f ca="1">IFERROR(__xludf.DUMMYFUNCTION("""COMPUTED_VALUE"""),2.5)</f>
        <v>2.5</v>
      </c>
      <c r="J5" s="29">
        <f ca="1">IFERROR(__xludf.DUMMYFUNCTION("""COMPUTED_VALUE"""),-6)</f>
        <v>-6</v>
      </c>
      <c r="K5" s="29">
        <f ca="1">IFERROR(__xludf.DUMMYFUNCTION("""COMPUTED_VALUE"""),2)</f>
        <v>2</v>
      </c>
      <c r="L5" s="29">
        <f ca="1">IFERROR(__xludf.DUMMYFUNCTION("""COMPUTED_VALUE"""),-4)</f>
        <v>-4</v>
      </c>
      <c r="M5" s="29">
        <f ca="1">IFERROR(__xludf.DUMMYFUNCTION("""COMPUTED_VALUE"""),8)</f>
        <v>8</v>
      </c>
      <c r="N5" s="29">
        <f ca="1">IFERROR(__xludf.DUMMYFUNCTION("""COMPUTED_VALUE"""),-2)</f>
        <v>-2</v>
      </c>
      <c r="O5" s="29">
        <f ca="1">IFERROR(__xludf.DUMMYFUNCTION("""COMPUTED_VALUE"""),6)</f>
        <v>6</v>
      </c>
    </row>
    <row r="6" spans="1:15" x14ac:dyDescent="0.25">
      <c r="A6" s="28">
        <f ca="1">IFERROR(__xludf.DUMMYFUNCTION("""COMPUTED_VALUE"""),4)</f>
        <v>4</v>
      </c>
      <c r="B6" s="29">
        <f ca="1">IFERROR(__xludf.DUMMYFUNCTION("""COMPUTED_VALUE"""),32)</f>
        <v>32</v>
      </c>
      <c r="C6" s="29">
        <f ca="1">IFERROR(__xludf.DUMMYFUNCTION("""COMPUTED_VALUE"""),57)</f>
        <v>57</v>
      </c>
      <c r="D6" s="29">
        <f ca="1">IFERROR(__xludf.DUMMYFUNCTION("""COMPUTED_VALUE"""),0)</f>
        <v>0</v>
      </c>
      <c r="E6" s="29">
        <f ca="1">IFERROR(__xludf.DUMMYFUNCTION("""COMPUTED_VALUE"""),16)</f>
        <v>16</v>
      </c>
      <c r="F6" s="29">
        <f ca="1">IFERROR(__xludf.DUMMYFUNCTION("""COMPUTED_VALUE"""),-11)</f>
        <v>-11</v>
      </c>
      <c r="G6" s="29">
        <f ca="1">IFERROR(__xludf.DUMMYFUNCTION("""COMPUTED_VALUE"""),4)</f>
        <v>4</v>
      </c>
      <c r="H6" s="29">
        <f ca="1">IFERROR(__xludf.DUMMYFUNCTION("""COMPUTED_VALUE"""),-11)</f>
        <v>-11</v>
      </c>
      <c r="I6" s="29">
        <f ca="1">IFERROR(__xludf.DUMMYFUNCTION("""COMPUTED_VALUE"""),4)</f>
        <v>4</v>
      </c>
      <c r="J6" s="29">
        <f ca="1">IFERROR(__xludf.DUMMYFUNCTION("""COMPUTED_VALUE"""),-10)</f>
        <v>-10</v>
      </c>
      <c r="K6" s="29">
        <f ca="1">IFERROR(__xludf.DUMMYFUNCTION("""COMPUTED_VALUE"""),3)</f>
        <v>3</v>
      </c>
      <c r="L6" s="29">
        <f ca="1">IFERROR(__xludf.DUMMYFUNCTION("""COMPUTED_VALUE"""),-5)</f>
        <v>-5</v>
      </c>
      <c r="M6" s="29">
        <f ca="1">IFERROR(__xludf.DUMMYFUNCTION("""COMPUTED_VALUE"""),12)</f>
        <v>12</v>
      </c>
      <c r="N6" s="29">
        <f ca="1">IFERROR(__xludf.DUMMYFUNCTION("""COMPUTED_VALUE"""),-3)</f>
        <v>-3</v>
      </c>
      <c r="O6" s="29">
        <f ca="1">IFERROR(__xludf.DUMMYFUNCTION("""COMPUTED_VALUE"""),7)</f>
        <v>7</v>
      </c>
    </row>
    <row r="7" spans="1:15" x14ac:dyDescent="0.25">
      <c r="A7" s="28">
        <f ca="1">IFERROR(__xludf.DUMMYFUNCTION("""COMPUTED_VALUE"""),5)</f>
        <v>5</v>
      </c>
      <c r="B7" s="29">
        <f ca="1">IFERROR(__xludf.DUMMYFUNCTION("""COMPUTED_VALUE"""),55)</f>
        <v>55</v>
      </c>
      <c r="C7" s="29">
        <f ca="1">IFERROR(__xludf.DUMMYFUNCTION("""COMPUTED_VALUE"""),89)</f>
        <v>89</v>
      </c>
      <c r="D7" s="29">
        <f ca="1">IFERROR(__xludf.DUMMYFUNCTION("""COMPUTED_VALUE"""),0)</f>
        <v>0</v>
      </c>
      <c r="E7" s="29">
        <f ca="1">IFERROR(__xludf.DUMMYFUNCTION("""COMPUTED_VALUE"""),20)</f>
        <v>20</v>
      </c>
      <c r="F7" s="29">
        <f ca="1">IFERROR(__xludf.DUMMYFUNCTION("""COMPUTED_VALUE"""),-13)</f>
        <v>-13</v>
      </c>
      <c r="G7" s="29">
        <f ca="1">IFERROR(__xludf.DUMMYFUNCTION("""COMPUTED_VALUE"""),5)</f>
        <v>5</v>
      </c>
      <c r="H7" s="29">
        <f ca="1">IFERROR(__xludf.DUMMYFUNCTION("""COMPUTED_VALUE"""),-12)</f>
        <v>-12</v>
      </c>
      <c r="I7" s="29">
        <f ca="1">IFERROR(__xludf.DUMMYFUNCTION("""COMPUTED_VALUE"""),5)</f>
        <v>5</v>
      </c>
      <c r="J7" s="29">
        <f ca="1">IFERROR(__xludf.DUMMYFUNCTION("""COMPUTED_VALUE"""),-11)</f>
        <v>-11</v>
      </c>
      <c r="K7" s="29">
        <f ca="1">IFERROR(__xludf.DUMMYFUNCTION("""COMPUTED_VALUE"""),4)</f>
        <v>4</v>
      </c>
      <c r="L7" s="29">
        <f ca="1">IFERROR(__xludf.DUMMYFUNCTION("""COMPUTED_VALUE"""),-6)</f>
        <v>-6</v>
      </c>
      <c r="M7" s="29">
        <f ca="1">IFERROR(__xludf.DUMMYFUNCTION("""COMPUTED_VALUE"""),15)</f>
        <v>15</v>
      </c>
      <c r="N7" s="29">
        <f ca="1">IFERROR(__xludf.DUMMYFUNCTION("""COMPUTED_VALUE"""),-4)</f>
        <v>-4</v>
      </c>
      <c r="O7" s="29">
        <f ca="1">IFERROR(__xludf.DUMMYFUNCTION("""COMPUTED_VALUE"""),7)</f>
        <v>7</v>
      </c>
    </row>
    <row r="8" spans="1:15" x14ac:dyDescent="0.25">
      <c r="A8" s="28">
        <f ca="1">IFERROR(__xludf.DUMMYFUNCTION("""COMPUTED_VALUE"""),6)</f>
        <v>6</v>
      </c>
      <c r="B8" s="29">
        <f ca="1">IFERROR(__xludf.DUMMYFUNCTION("""COMPUTED_VALUE"""),83)</f>
        <v>83</v>
      </c>
      <c r="C8" s="29">
        <f ca="1">IFERROR(__xludf.DUMMYFUNCTION("""COMPUTED_VALUE"""),120)</f>
        <v>120</v>
      </c>
      <c r="D8" s="29">
        <f ca="1">IFERROR(__xludf.DUMMYFUNCTION("""COMPUTED_VALUE"""),0)</f>
        <v>0</v>
      </c>
      <c r="E8" s="29">
        <f ca="1">IFERROR(__xludf.DUMMYFUNCTION("""COMPUTED_VALUE"""),24)</f>
        <v>24</v>
      </c>
      <c r="F8" s="29">
        <f ca="1">IFERROR(__xludf.DUMMYFUNCTION("""COMPUTED_VALUE"""),-15)</f>
        <v>-15</v>
      </c>
      <c r="G8" s="29">
        <f ca="1">IFERROR(__xludf.DUMMYFUNCTION("""COMPUTED_VALUE"""),6)</f>
        <v>6</v>
      </c>
      <c r="H8" s="29">
        <f ca="1">IFERROR(__xludf.DUMMYFUNCTION("""COMPUTED_VALUE"""),-13)</f>
        <v>-13</v>
      </c>
      <c r="I8" s="29">
        <f ca="1">IFERROR(__xludf.DUMMYFUNCTION("""COMPUTED_VALUE"""),7)</f>
        <v>7</v>
      </c>
      <c r="J8" s="29">
        <f ca="1">IFERROR(__xludf.DUMMYFUNCTION("""COMPUTED_VALUE"""),-12)</f>
        <v>-12</v>
      </c>
      <c r="K8" s="29">
        <f ca="1">IFERROR(__xludf.DUMMYFUNCTION("""COMPUTED_VALUE"""),5)</f>
        <v>5</v>
      </c>
      <c r="L8" s="29">
        <f ca="1">IFERROR(__xludf.DUMMYFUNCTION("""COMPUTED_VALUE"""),-6)</f>
        <v>-6</v>
      </c>
      <c r="M8" s="29">
        <f ca="1">IFERROR(__xludf.DUMMYFUNCTION("""COMPUTED_VALUE"""),18)</f>
        <v>18</v>
      </c>
      <c r="N8" s="29">
        <f ca="1">IFERROR(__xludf.DUMMYFUNCTION("""COMPUTED_VALUE"""),-4)</f>
        <v>-4</v>
      </c>
      <c r="O8" s="29">
        <f ca="1">IFERROR(__xludf.DUMMYFUNCTION("""COMPUTED_VALUE"""),7)</f>
        <v>7</v>
      </c>
    </row>
    <row r="9" spans="1:15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</row>
    <row r="11" spans="1:15" x14ac:dyDescent="0.25">
      <c r="A11" s="28" t="str">
        <f ca="1">IFERROR(__xludf.DUMMYFUNCTION("""COMPUTED_VALUE"""),"К.С.")</f>
        <v>К.С.</v>
      </c>
      <c r="B11" s="28" t="str">
        <f ca="1">IFERROR(__xludf.DUMMYFUNCTION("""COMPUTED_VALUE"""),"Б")</f>
        <v>Б</v>
      </c>
      <c r="C11" s="28" t="str">
        <f ca="1">IFERROR(__xludf.DUMMYFUNCTION("""COMPUTED_VALUE"""),"Остальные")</f>
        <v>Остальные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</row>
    <row r="12" spans="1:15" x14ac:dyDescent="0.25">
      <c r="A12" s="28">
        <f ca="1">IFERROR(__xludf.DUMMYFUNCTION("""COMPUTED_VALUE"""),1)</f>
        <v>1</v>
      </c>
      <c r="B12" s="30">
        <f ca="1">IFERROR(__xludf.DUMMYFUNCTION("""COMPUTED_VALUE"""),0.5)</f>
        <v>0.5</v>
      </c>
      <c r="C12" s="30">
        <f ca="1">IFERROR(__xludf.DUMMYFUNCTION("""COMPUTED_VALUE"""),0.5)</f>
        <v>0.5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</row>
    <row r="13" spans="1:15" x14ac:dyDescent="0.25">
      <c r="A13" s="28">
        <f ca="1">IFERROR(__xludf.DUMMYFUNCTION("""COMPUTED_VALUE"""),2)</f>
        <v>2</v>
      </c>
      <c r="B13" s="30">
        <f ca="1">IFERROR(__xludf.DUMMYFUNCTION("""COMPUTED_VALUE"""),0.5)</f>
        <v>0.5</v>
      </c>
      <c r="C13" s="30">
        <f ca="1">IFERROR(__xludf.DUMMYFUNCTION("""COMPUTED_VALUE"""),0.5)</f>
        <v>0.5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1:15" x14ac:dyDescent="0.25">
      <c r="A14" s="28">
        <f ca="1">IFERROR(__xludf.DUMMYFUNCTION("""COMPUTED_VALUE"""),3)</f>
        <v>3</v>
      </c>
      <c r="B14" s="30">
        <f ca="1">IFERROR(__xludf.DUMMYFUNCTION("""COMPUTED_VALUE"""),0.5)</f>
        <v>0.5</v>
      </c>
      <c r="C14" s="30">
        <f ca="1">IFERROR(__xludf.DUMMYFUNCTION("""COMPUTED_VALUE"""),1)</f>
        <v>1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15" x14ac:dyDescent="0.25">
      <c r="A15" s="28">
        <f ca="1">IFERROR(__xludf.DUMMYFUNCTION("""COMPUTED_VALUE"""),4)</f>
        <v>4</v>
      </c>
      <c r="B15" s="30">
        <f ca="1">IFERROR(__xludf.DUMMYFUNCTION("""COMPUTED_VALUE"""),1)</f>
        <v>1</v>
      </c>
      <c r="C15" s="30">
        <f ca="1">IFERROR(__xludf.DUMMYFUNCTION("""COMPUTED_VALUE"""),1)</f>
        <v>1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</row>
    <row r="16" spans="1:15" x14ac:dyDescent="0.25">
      <c r="A16" s="28">
        <f ca="1">IFERROR(__xludf.DUMMYFUNCTION("""COMPUTED_VALUE"""),5)</f>
        <v>5</v>
      </c>
      <c r="B16" s="30">
        <f ca="1">IFERROR(__xludf.DUMMYFUNCTION("""COMPUTED_VALUE"""),1)</f>
        <v>1</v>
      </c>
      <c r="C16" s="30">
        <f ca="1">IFERROR(__xludf.DUMMYFUNCTION("""COMPUTED_VALUE"""),1)</f>
        <v>1</v>
      </c>
      <c r="D16" s="28"/>
      <c r="E16" s="28"/>
      <c r="F16" s="28"/>
      <c r="G16" s="28"/>
      <c r="H16" s="31"/>
      <c r="I16" s="28"/>
      <c r="J16" s="28"/>
      <c r="K16" s="28"/>
      <c r="L16" s="28"/>
      <c r="M16" s="28"/>
      <c r="N16" s="28"/>
      <c r="O16" s="28"/>
    </row>
    <row r="17" spans="1:15" x14ac:dyDescent="0.25">
      <c r="A17" s="28">
        <f ca="1">IFERROR(__xludf.DUMMYFUNCTION("""COMPUTED_VALUE"""),6)</f>
        <v>6</v>
      </c>
      <c r="B17" s="30">
        <f ca="1">IFERROR(__xludf.DUMMYFUNCTION("""COMPUTED_VALUE"""),1)</f>
        <v>1</v>
      </c>
      <c r="C17" s="30">
        <f ca="1">IFERROR(__xludf.DUMMYFUNCTION("""COMPUTED_VALUE"""),1)</f>
        <v>1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Судья 1</vt:lpstr>
      <vt:lpstr>Баллы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Shkryabin_VV</dc:creator>
  <cp:lastModifiedBy>Shkryabin_VV</cp:lastModifiedBy>
  <cp:lastPrinted>2023-12-12T04:45:45Z</cp:lastPrinted>
  <dcterms:created xsi:type="dcterms:W3CDTF">2023-12-12T04:38:44Z</dcterms:created>
  <dcterms:modified xsi:type="dcterms:W3CDTF">2026-02-13T02:56:37Z</dcterms:modified>
</cp:coreProperties>
</file>